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429" documentId="120_S{2AC9BD13-BADA-5192-A53E-5A8FF88502F6}" xr6:coauthVersionLast="47" xr6:coauthVersionMax="47" xr10:uidLastSave="{D64D7DF1-65CC-4B0F-B1CB-9C706A8E705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4" l="1"/>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<sst xmlns="http://schemas.openxmlformats.org/spreadsheetml/2006/main" count="180293" uniqueCount="39129">
  <si>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</si>
  <si>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</si>
  <si>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</si>
  <si>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</si>
  <si>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</si>
  <si>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</si>
  <si>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</si>
  <si>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</si>
  <si>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</si>
  <si>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</si>
  <si>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</si>
  <si>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</si>
  <si>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</si>
  <si>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</si>
  <si>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</si>
  <si>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</si>
  <si>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</si>
  <si>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</si>
  <si>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</si>
  <si>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</si>
  <si>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</si>
  <si>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</si>
  <si>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</si>
  <si>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</si>
  <si>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</si>
  <si>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</si>
  <si>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</si>
  <si>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</si>
  <si>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</si>
  <si>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</si>
  <si>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</si>
  <si>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</si>
  <si>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</si>
  <si>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</si>
  <si>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</si>
  <si>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</si>
  <si>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</si>
  <si>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</si>
  <si>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</si>
  <si>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</si>
  <si>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</si>
  <si>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</si>
  <si>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</si>
  <si>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</si>
  <si>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</si>
  <si>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</si>
  <si>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</si>
  <si>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</si>
  <si>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</si>
  <si>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</si>
  <si>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</si>
  <si>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</si>
  <si>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</si>
  <si>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</si>
  <si>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</si>
  <si>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</si>
  <si>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</si>
  <si>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</si>
  <si>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</si>
  <si>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</si>
  <si>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</si>
  <si>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</si>
  <si>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</si>
  <si>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</si>
  <si>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</si>
  <si>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</si>
  <si>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</si>
  <si>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</si>
  <si>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</si>
  <si>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</si>
  <si>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</si>
  <si>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</si>
  <si>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</si>
  <si>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</si>
  <si>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</si>
  <si>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</si>
  <si>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</si>
  <si>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</si>
  <si>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</si>
  <si>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</si>
  <si>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</si>
  <si>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</si>
  <si>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</si>
  <si>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</si>
  <si>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</si>
  <si>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</si>
  <si>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</si>
  <si>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</si>
  <si>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</si>
  <si>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</si>
  <si>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</si>
  <si>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</si>
  <si>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</si>
  <si>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</si>
  <si>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</si>
  <si>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</si>
  <si>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</si>
  <si>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</si>
  <si>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</si>
  <si>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</si>
  <si>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</si>
  <si>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</si>
  <si>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</si>
  <si>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</si>
  <si>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</si>
  <si>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</si>
  <si>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</si>
  <si>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</si>
  <si>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</si>
  <si>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</si>
  <si>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</si>
  <si>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</si>
  <si>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</si>
  <si>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</si>
  <si>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</si>
  <si>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</si>
  <si>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</si>
  <si>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</si>
  <si>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</si>
  <si>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</si>
  <si>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</si>
  <si>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</si>
  <si>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</si>
  <si>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</si>
  <si>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</si>
  <si>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</si>
  <si>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</si>
  <si>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</si>
  <si>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</si>
  <si>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</si>
  <si>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</si>
  <si>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</si>
  <si>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</si>
  <si>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</si>
  <si>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</si>
  <si>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</si>
  <si>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</si>
  <si>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</si>
  <si>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</si>
  <si>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</si>
  <si>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</si>
  <si>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</si>
  <si>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</si>
  <si>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</si>
  <si>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</si>
  <si>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</si>
  <si>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</si>
  <si>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</si>
  <si>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</si>
  <si>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</si>
  <si>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</si>
  <si>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</si>
  <si>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</si>
  <si>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</si>
  <si>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</si>
  <si>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</si>
  <si>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</si>
  <si>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</si>
  <si>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</si>
  <si>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</si>
  <si>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</si>
  <si>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</si>
  <si>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</si>
  <si>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</si>
  <si>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</si>
  <si>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</si>
  <si>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</si>
  <si>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</si>
  <si>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</si>
  <si>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</si>
  <si>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</si>
  <si>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</si>
  <si>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</si>
  <si>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</si>
  <si>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</si>
  <si>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</si>
  <si>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</si>
  <si>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</si>
  <si>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</si>
  <si>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</si>
  <si>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</si>
  <si>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</si>
  <si>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</si>
  <si>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</si>
  <si>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</si>
  <si>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</si>
  <si>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</si>
  <si>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</si>
  <si>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</si>
  <si>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</si>
  <si>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</si>
  <si>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</si>
  <si>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</si>
  <si>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</si>
  <si>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</si>
  <si>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</si>
  <si>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</si>
  <si>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</si>
  <si>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</si>
  <si>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</si>
  <si>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</si>
  <si>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</si>
  <si>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</si>
  <si>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</si>
  <si>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</si>
  <si>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</si>
  <si>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</si>
  <si>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</si>
  <si>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</si>
  <si>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</si>
  <si>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</si>
  <si>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</si>
  <si>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</si>
  <si>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</si>
  <si>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</si>
  <si>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</si>
  <si>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</si>
  <si>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</si>
  <si>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</si>
  <si>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</si>
  <si>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</si>
  <si>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</si>
  <si>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</si>
  <si>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</si>
  <si>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</si>
  <si>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</si>
  <si>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</si>
  <si>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</si>
  <si>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</si>
  <si>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</si>
  <si>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</si>
  <si>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</si>
  <si>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</si>
  <si>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</si>
  <si>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</si>
  <si>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</si>
  <si>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</si>
  <si>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</si>
  <si>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</si>
  <si>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</si>
  <si>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</si>
  <si>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</si>
  <si>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</si>
  <si>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</si>
  <si>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</si>
  <si>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</si>
  <si>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</si>
  <si>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</si>
  <si>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</si>
  <si>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</si>
  <si>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</si>
  <si>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</si>
  <si>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</si>
  <si>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</si>
  <si>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</si>
  <si>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</si>
  <si>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</si>
  <si>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</si>
  <si>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</si>
  <si>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</si>
  <si>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</si>
  <si>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</si>
  <si>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</si>
  <si>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</si>
  <si>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</si>
  <si>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</si>
  <si>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</si>
  <si>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</si>
  <si>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</si>
  <si>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</si>
  <si>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</si>
  <si>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</si>
  <si>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</si>
  <si>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</si>
  <si>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</si>
  <si>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</si>
  <si>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</si>
  <si>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</si>
  <si>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</si>
  <si>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</si>
  <si>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</si>
  <si>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</si>
  <si>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</si>
  <si>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</si>
  <si>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</si>
  <si>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</si>
  <si>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</si>
  <si>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</si>
  <si>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</si>
  <si>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</si>
  <si>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</si>
  <si>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</si>
  <si>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</si>
  <si>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</si>
  <si>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</si>
  <si>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</si>
  <si>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</si>
  <si>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</si>
  <si>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</si>
  <si>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</si>
  <si>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</si>
  <si>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</si>
  <si>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</si>
  <si>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</si>
  <si>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</si>
  <si>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</si>
  <si>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</si>
  <si>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</si>
  <si>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</si>
  <si>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</si>
  <si>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</si>
  <si>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</si>
  <si>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</si>
  <si>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</si>
  <si>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</si>
  <si>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</si>
  <si>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</si>
  <si>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</si>
  <si>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</si>
  <si>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</si>
  <si>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</si>
  <si>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</si>
  <si>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</si>
  <si>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</si>
  <si>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</si>
  <si>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</si>
  <si>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</si>
  <si>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</si>
  <si>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</si>
  <si>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</si>
  <si>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</si>
  <si>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</si>
  <si>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</si>
  <si>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</si>
  <si>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</si>
  <si>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</si>
  <si>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</si>
  <si>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</si>
  <si>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</si>
  <si>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</si>
  <si>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</si>
  <si>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</si>
  <si>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</si>
  <si>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</si>
  <si>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</si>
  <si>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</si>
  <si>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</si>
  <si>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</si>
  <si>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</si>
  <si>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</si>
  <si>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</si>
  <si>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</si>
  <si>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</si>
  <si>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</si>
  <si>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</si>
  <si>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</si>
  <si>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</si>
  <si>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</si>
  <si>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</si>
  <si>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</si>
  <si>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</si>
  <si>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</si>
  <si>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</si>
  <si>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</si>
  <si>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</si>
  <si>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</si>
  <si>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</si>
  <si>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</si>
  <si>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</si>
  <si>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</si>
  <si>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</si>
  <si>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</si>
  <si>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</si>
  <si>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</si>
  <si>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</si>
  <si>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</si>
  <si>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</si>
  <si>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</si>
  <si>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</si>
  <si>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</si>
  <si>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</si>
  <si>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</si>
  <si>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</si>
  <si>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</si>
  <si>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</si>
  <si>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</si>
  <si>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</si>
  <si>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</si>
  <si>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</si>
  <si>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</si>
  <si>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</si>
  <si>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</si>
  <si>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</si>
  <si>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</si>
  <si>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</si>
  <si>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</si>
  <si>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</si>
  <si>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</si>
  <si>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</si>
  <si>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</si>
  <si>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</si>
  <si>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</si>
  <si>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</si>
  <si>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</si>
  <si>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</si>
  <si>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</si>
  <si>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</si>
  <si>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</si>
  <si>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</si>
  <si>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</si>
  <si>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</si>
  <si>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</si>
  <si>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</si>
  <si>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</si>
  <si>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</si>
  <si>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</si>
  <si>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</si>
  <si>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</si>
  <si>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</si>
  <si>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</si>
  <si>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</si>
  <si>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</si>
  <si>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</si>
  <si>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</si>
  <si>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</si>
  <si>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</si>
  <si>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</si>
  <si>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</si>
  <si>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</si>
  <si>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</si>
  <si>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</si>
  <si>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</si>
  <si>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</si>
  <si>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</si>
  <si>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</si>
  <si>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</si>
  <si>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</si>
  <si>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</si>
  <si>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</si>
  <si>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</si>
  <si>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</si>
  <si>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</si>
  <si>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</si>
  <si>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</si>
  <si>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</si>
  <si>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</si>
  <si>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</si>
  <si>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</si>
  <si>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</si>
  <si>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</si>
  <si>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</si>
  <si>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</si>
  <si>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</si>
  <si>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</si>
  <si>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</si>
  <si>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</si>
  <si>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</si>
  <si>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</si>
  <si>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</si>
  <si>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</si>
  <si>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</si>
  <si>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</si>
  <si>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</si>
  <si>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</si>
  <si>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</si>
  <si>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</si>
  <si>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</si>
  <si>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</si>
  <si>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</si>
  <si>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</si>
  <si>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</si>
  <si>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</si>
  <si>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</si>
  <si>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</si>
  <si>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</si>
  <si>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</si>
  <si>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</si>
  <si>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</si>
  <si>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</si>
  <si>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</si>
  <si>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</si>
  <si>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</si>
  <si>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</si>
  <si>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</si>
  <si>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</si>
  <si>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</si>
  <si>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</si>
  <si>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</si>
  <si>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</si>
  <si>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</si>
  <si>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</si>
  <si>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</si>
  <si>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</si>
  <si>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</si>
  <si>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</si>
  <si>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</si>
  <si>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</si>
  <si>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</si>
  <si>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</si>
  <si>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</si>
  <si>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</si>
  <si>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</si>
  <si>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</si>
  <si>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</si>
  <si>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</si>
  <si>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</si>
  <si>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</si>
  <si>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</si>
  <si>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</si>
  <si>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</si>
  <si>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</si>
  <si>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</si>
  <si>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</si>
  <si>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</si>
  <si>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</si>
  <si>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</si>
  <si>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</si>
  <si>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</si>
  <si>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</si>
  <si>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</si>
  <si>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</si>
  <si>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</si>
  <si>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</si>
  <si>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</si>
  <si>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</si>
  <si>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</si>
  <si>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</si>
  <si>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</si>
  <si>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</si>
  <si>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</si>
  <si>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</si>
  <si>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</si>
  <si>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</si>
  <si>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</si>
  <si>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</si>
  <si>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</si>
  <si>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</si>
  <si>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</si>
  <si>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</si>
  <si>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</si>
  <si>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</si>
  <si>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</si>
  <si>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</si>
  <si>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</si>
  <si>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</si>
  <si>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</si>
  <si>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</si>
  <si>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</si>
  <si>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</si>
  <si>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</si>
  <si>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</si>
  <si>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</si>
  <si>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</si>
  <si>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</si>
  <si>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</si>
  <si>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</si>
  <si>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</si>
  <si>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</si>
  <si>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</si>
  <si>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</si>
  <si>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</si>
  <si>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</si>
  <si>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</si>
  <si>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</si>
  <si>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</si>
  <si>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</si>
  <si>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</si>
  <si>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</si>
  <si>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</si>
  <si>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</si>
  <si>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</si>
  <si>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</si>
  <si>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</si>
  <si>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</si>
  <si>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</si>
  <si>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</si>
  <si>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</si>
  <si>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</si>
  <si>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</si>
  <si>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</si>
  <si>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</si>
  <si>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</si>
  <si>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</si>
  <si>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</si>
  <si>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</si>
  <si>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</si>
  <si>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</si>
  <si>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</si>
  <si>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</si>
  <si>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</si>
  <si>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</si>
  <si>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</si>
  <si>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</si>
  <si>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</si>
  <si>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</si>
  <si>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</si>
  <si>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</si>
  <si>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</si>
  <si>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</si>
  <si>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</si>
  <si>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</si>
  <si>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</si>
  <si>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</si>
  <si>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</si>
  <si>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</si>
  <si>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</si>
  <si>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</si>
  <si>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</si>
  <si>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</si>
  <si>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</si>
  <si>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</si>
  <si>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</si>
  <si>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</si>
  <si>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</si>
  <si>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</si>
  <si>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</si>
  <si>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</si>
  <si>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</si>
  <si>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</si>
  <si>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</si>
  <si>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</si>
  <si>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</si>
  <si>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</si>
  <si>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</si>
  <si>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</si>
  <si>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</si>
  <si>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</si>
  <si>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</si>
  <si>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</si>
  <si>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</si>
  <si>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</si>
  <si>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</si>
  <si>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</si>
  <si>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</si>
  <si>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</si>
  <si>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</si>
  <si>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</si>
  <si>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</si>
  <si>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</si>
  <si>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</si>
  <si>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</si>
  <si>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</si>
  <si>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</si>
  <si>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</si>
  <si>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</si>
  <si>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</si>
  <si>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</si>
  <si>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</si>
  <si>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</si>
  <si>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</si>
  <si>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</si>
  <si>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</si>
  <si>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</si>
  <si>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</si>
  <si>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</si>
  <si>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</si>
  <si>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</si>
  <si>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</si>
  <si>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</si>
  <si>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</si>
  <si>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</si>
  <si>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</si>
  <si>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</si>
  <si>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</si>
  <si>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</si>
  <si>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</si>
  <si>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</si>
  <si>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</si>
  <si>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</si>
  <si>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</si>
  <si>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</si>
  <si>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</si>
  <si>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</si>
  <si>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</si>
  <si>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</si>
  <si>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</si>
  <si>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</si>
  <si>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</si>
  <si>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</si>
  <si>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</si>
  <si>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</si>
  <si>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</si>
  <si>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</si>
  <si>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</si>
  <si>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</si>
  <si>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</si>
  <si>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</si>
  <si>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</si>
  <si>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</si>
  <si>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</si>
  <si>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</si>
  <si>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</si>
  <si>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</si>
  <si>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</si>
  <si>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</si>
  <si>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</si>
  <si>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</si>
  <si>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</si>
  <si>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</si>
  <si>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</si>
  <si>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</si>
  <si>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</si>
  <si>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</si>
  <si>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</si>
  <si>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</si>
  <si>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</si>
  <si>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</si>
  <si>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</si>
  <si>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</si>
  <si>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</si>
  <si>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</si>
  <si>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</si>
  <si>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</si>
  <si>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</si>
  <si>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</si>
  <si>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</si>
  <si>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</si>
  <si>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</si>
  <si>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</si>
  <si>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</si>
  <si>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</si>
  <si>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</si>
  <si>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</si>
  <si>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</si>
  <si>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</si>
  <si>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</si>
  <si>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</si>
  <si>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</si>
  <si>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</si>
  <si>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</si>
  <si>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</si>
  <si>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</si>
  <si>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</si>
  <si>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</si>
  <si>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</si>
  <si>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</si>
  <si>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</si>
  <si>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</si>
  <si>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</si>
  <si>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</si>
  <si>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</si>
  <si>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</si>
  <si>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</si>
  <si>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</si>
  <si>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</si>
  <si>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</si>
  <si>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</si>
  <si>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</si>
  <si>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</si>
  <si>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</si>
  <si>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</si>
  <si>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</si>
  <si>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</si>
  <si>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</si>
  <si>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</si>
  <si>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</si>
  <si>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</si>
  <si>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</si>
  <si>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</si>
  <si>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</si>
  <si>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</si>
  <si>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</si>
  <si>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</si>
  <si>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</si>
  <si>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</si>
  <si>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</si>
  <si>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</si>
  <si>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</si>
  <si>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</si>
  <si>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</si>
  <si>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</si>
  <si>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</si>
  <si>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</si>
  <si>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</si>
  <si>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</si>
  <si>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</si>
  <si>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</si>
  <si>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</si>
  <si>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</si>
  <si>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</si>
  <si>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</si>
  <si>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</si>
  <si>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</si>
  <si>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</si>
  <si>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</si>
  <si>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</si>
  <si>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</si>
  <si>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</si>
  <si>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</si>
  <si>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</si>
  <si>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</si>
  <si>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</si>
  <si>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</si>
  <si>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</si>
  <si>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</si>
  <si>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</si>
  <si>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</si>
  <si>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</si>
  <si>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</si>
  <si>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</si>
  <si>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</si>
  <si>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</si>
  <si>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</si>
  <si>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</si>
  <si>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</si>
  <si>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</si>
  <si>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</si>
  <si>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</si>
  <si>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</si>
  <si>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</si>
  <si>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</si>
  <si>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</si>
  <si>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</si>
  <si>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</si>
  <si>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</si>
  <si>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</si>
  <si>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</si>
  <si>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</si>
  <si>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</si>
  <si>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</si>
  <si>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</si>
  <si>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</si>
  <si>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</si>
  <si>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</si>
  <si>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</si>
  <si>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</si>
  <si>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</si>
  <si>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</si>
  <si>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</si>
  <si>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</si>
  <si>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</si>
  <si>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</si>
  <si>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</si>
  <si>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</si>
  <si>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</si>
  <si>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</si>
  <si>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</si>
  <si>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</si>
  <si>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</si>
  <si>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</si>
  <si>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</si>
  <si>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</si>
  <si>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</si>
  <si>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</si>
  <si>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</si>
  <si>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</si>
  <si>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</si>
  <si>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</si>
  <si>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</si>
  <si>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</si>
  <si>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</si>
  <si>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</si>
  <si>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</si>
  <si>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</si>
  <si>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</si>
  <si>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</si>
  <si>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</si>
  <si>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</si>
  <si>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</si>
  <si>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</si>
  <si>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</si>
  <si>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</si>
  <si>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</si>
  <si>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</si>
  <si>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</si>
  <si>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</si>
  <si>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</si>
  <si>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</si>
  <si>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</si>
  <si>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</si>
  <si>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</si>
  <si>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</si>
  <si>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</si>
  <si>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</si>
  <si>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</si>
  <si>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</si>
  <si>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</si>
  <si>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</si>
  <si>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</si>
  <si>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</si>
  <si>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</si>
  <si>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</si>
  <si>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</si>
  <si>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</si>
  <si>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</si>
  <si>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</si>
  <si>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</si>
  <si>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</si>
  <si>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</si>
  <si>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</si>
  <si>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</si>
  <si>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</si>
  <si>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</si>
  <si>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</si>
  <si>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</si>
  <si>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</si>
  <si>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</si>
  <si>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</si>
  <si>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</si>
  <si>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</si>
  <si>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</si>
  <si>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</si>
  <si>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</si>
  <si>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</si>
  <si>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</si>
  <si>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</si>
  <si>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</si>
  <si>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</si>
  <si>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</si>
  <si>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</si>
  <si>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</si>
  <si>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</si>
  <si>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</si>
  <si>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</si>
  <si>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</si>
  <si>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</si>
  <si>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</si>
  <si>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</si>
  <si>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</si>
  <si>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</si>
  <si>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</si>
  <si>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</si>
  <si>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</si>
  <si>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</si>
  <si>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</si>
  <si>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</si>
  <si>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</si>
  <si>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</si>
  <si>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</si>
  <si>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</si>
  <si>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</si>
  <si>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</si>
  <si>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</si>
  <si>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</si>
  <si>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</si>
  <si>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</si>
  <si>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</si>
  <si>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</si>
  <si>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</si>
  <si>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</si>
  <si>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</si>
  <si>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</si>
  <si>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</si>
  <si>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</si>
  <si>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</si>
  <si>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</si>
  <si>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</si>
  <si>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</si>
  <si>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</si>
  <si>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</si>
  <si>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</si>
  <si>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</si>
  <si>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</si>
  <si>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</si>
  <si>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</si>
  <si>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</si>
  <si>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</si>
  <si>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</si>
  <si>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</si>
  <si>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</si>
  <si>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</si>
  <si>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</si>
  <si>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</si>
  <si>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</si>
  <si>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</si>
  <si>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</si>
  <si>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</si>
  <si>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</si>
  <si>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</si>
  <si>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</si>
  <si>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</si>
  <si>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</si>
  <si>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</si>
  <si>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</si>
  <si>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</si>
  <si>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</si>
  <si>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</si>
  <si>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</si>
  <si>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</si>
  <si>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</si>
  <si>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</si>
  <si>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</si>
  <si>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</si>
  <si>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</si>
  <si>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</si>
  <si>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</si>
  <si>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</si>
  <si>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</si>
  <si>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</si>
  <si>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</si>
  <si>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</si>
  <si>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</si>
  <si>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</si>
  <si>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</si>
  <si>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</si>
  <si>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</si>
  <si>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</si>
  <si>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</si>
  <si>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</si>
  <si>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</si>
  <si>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</si>
  <si>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</si>
  <si>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</si>
  <si>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</si>
  <si>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</si>
  <si>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</si>
  <si>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</si>
  <si>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</si>
  <si>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</si>
  <si>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</si>
  <si>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</si>
  <si>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</si>
  <si>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</si>
  <si>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</si>
  <si>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</si>
  <si>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</si>
  <si>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</si>
  <si>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</si>
  <si>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</si>
  <si>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</si>
  <si>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</si>
  <si>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</si>
  <si>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</si>
  <si>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</si>
  <si>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</si>
  <si>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</si>
  <si>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</si>
  <si>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</si>
  <si>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</si>
  <si>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</si>
  <si>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</si>
  <si>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</si>
  <si>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</si>
  <si>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</si>
  <si>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</si>
  <si>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</si>
  <si>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</si>
  <si>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</si>
  <si>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</si>
  <si>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</si>
  <si>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</si>
  <si>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</si>
  <si>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</si>
  <si>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</si>
  <si>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</si>
  <si>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</si>
  <si>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</si>
  <si>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</si>
  <si>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</si>
  <si>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</si>
  <si>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</si>
  <si>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</si>
  <si>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</si>
  <si>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</si>
  <si>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</si>
  <si>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</si>
  <si>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</si>
  <si>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</si>
  <si>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</si>
  <si>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</si>
  <si>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</si>
  <si>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</si>
  <si>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</si>
  <si>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</si>
  <si>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</si>
  <si>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</si>
  <si>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</si>
  <si>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</si>
  <si>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</si>
  <si>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</si>
  <si>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</si>
  <si>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</si>
  <si>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</si>
  <si>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</si>
  <si>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</si>
  <si>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</si>
  <si>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</si>
  <si>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</si>
  <si>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</si>
  <si>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</si>
  <si>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</si>
  <si>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</si>
  <si>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</si>
  <si>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</si>
  <si>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</si>
  <si>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</si>
  <si>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</si>
  <si>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</si>
  <si>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</si>
  <si>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</si>
  <si>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</si>
  <si>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</si>
  <si>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</si>
  <si>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</si>
  <si>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</si>
  <si>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</si>
  <si>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</si>
  <si>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</si>
  <si>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</si>
  <si>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</si>
  <si>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</si>
  <si>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</si>
  <si>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</si>
  <si>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</si>
  <si>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</si>
  <si>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</si>
  <si>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</si>
  <si>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</si>
  <si>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</si>
  <si>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</si>
  <si>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</si>
  <si>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</si>
  <si>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</si>
  <si>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</si>
  <si>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</si>
  <si>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</si>
  <si>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</si>
  <si>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</si>
  <si>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</si>
  <si>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</si>
  <si>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</si>
  <si>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</si>
  <si>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</si>
  <si>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</si>
  <si>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</si>
  <si>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</si>
  <si>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</si>
  <si>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</si>
  <si>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</si>
  <si>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</si>
  <si>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</si>
  <si>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</si>
  <si>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</si>
  <si>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</si>
  <si>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</si>
  <si>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</si>
  <si>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</si>
  <si>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</si>
  <si>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</si>
  <si>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</si>
  <si>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</si>
  <si>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</si>
  <si>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</si>
  <si>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</si>
  <si>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</si>
  <si>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</si>
  <si>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</si>
  <si>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</si>
  <si>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</si>
  <si>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</si>
  <si>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</si>
  <si>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</si>
  <si>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</si>
  <si>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</si>
  <si>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</si>
  <si>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</si>
  <si>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</si>
  <si>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</si>
  <si>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</si>
  <si>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</si>
  <si>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</si>
  <si>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</si>
  <si>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</si>
  <si>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</si>
  <si>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</si>
  <si>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</si>
  <si>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</si>
  <si>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</si>
  <si>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</si>
  <si>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</si>
  <si>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</si>
  <si>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</si>
  <si>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</si>
  <si>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</si>
  <si>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</si>
  <si>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</si>
  <si>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</si>
  <si>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</si>
  <si>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</si>
  <si>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</si>
  <si>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</si>
  <si>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</si>
  <si>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</si>
  <si>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</si>
  <si>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</si>
  <si>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</si>
  <si>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</si>
  <si>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</si>
  <si>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</si>
  <si>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</si>
  <si>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</si>
  <si>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</si>
  <si>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</si>
  <si>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</si>
  <si>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</si>
  <si>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</si>
  <si>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</si>
  <si>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</si>
  <si>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</si>
  <si>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</si>
  <si>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</si>
  <si>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</si>
  <si>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</si>
  <si>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</si>
  <si>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</si>
  <si>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</si>
  <si>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</si>
  <si>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</si>
  <si>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</si>
  <si>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</si>
  <si>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</si>
  <si>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</si>
  <si>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</si>
  <si>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</si>
  <si>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</si>
  <si>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</si>
  <si>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</si>
  <si>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</si>
  <si>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</si>
  <si>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</si>
  <si>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</si>
  <si>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</si>
  <si>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</si>
  <si>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</si>
  <si>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</si>
  <si>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</si>
  <si>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</si>
  <si>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</si>
  <si>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</si>
  <si>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</si>
  <si>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</si>
  <si>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</si>
  <si>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</si>
  <si>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</si>
  <si>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</si>
  <si>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</si>
  <si>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</si>
  <si>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</si>
  <si>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</si>
  <si>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</si>
  <si>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</si>
  <si>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</si>
  <si>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</si>
  <si>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</si>
  <si>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</si>
  <si>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</si>
  <si>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</si>
  <si>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</si>
  <si>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</si>
  <si>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</si>
  <si>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</si>
  <si>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</si>
  <si>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</si>
  <si>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</si>
  <si>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</si>
  <si>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</si>
  <si>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</si>
  <si>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</si>
  <si>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</si>
  <si>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</si>
  <si>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</si>
  <si>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</si>
  <si>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</si>
  <si>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</si>
  <si>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</si>
  <si>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</si>
  <si>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</si>
  <si>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</si>
  <si>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</si>
  <si>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</si>
  <si>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</si>
  <si>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</si>
  <si>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</si>
  <si>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</si>
  <si>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</si>
  <si>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</si>
  <si>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</si>
  <si>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</si>
  <si>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</si>
  <si>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</si>
  <si>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</si>
  <si>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</si>
  <si>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</si>
  <si>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</si>
  <si>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</si>
  <si>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</si>
  <si>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</si>
  <si>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</si>
  <si>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</si>
  <si>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</si>
  <si>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</si>
  <si>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</si>
  <si>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</si>
  <si>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</si>
  <si>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</si>
  <si>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</si>
  <si>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</si>
  <si>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</si>
  <si>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</si>
  <si>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</si>
  <si>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</si>
  <si>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</si>
  <si>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</si>
  <si>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</si>
  <si>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</si>
  <si>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</si>
  <si>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</si>
  <si>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</si>
  <si>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</si>
  <si>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</si>
  <si>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</si>
  <si>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</si>
  <si>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</si>
  <si>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</si>
  <si>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</si>
  <si>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</si>
  <si>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</si>
  <si>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</si>
  <si>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</si>
  <si>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</si>
  <si>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</si>
  <si>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</si>
  <si>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</si>
  <si>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</si>
  <si>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</si>
  <si>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</si>
  <si>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</si>
  <si>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</si>
  <si>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</si>
  <si>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</si>
  <si>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</si>
  <si>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</si>
  <si>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</si>
  <si>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</si>
  <si>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</si>
  <si>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</si>
  <si>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</si>
  <si>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</si>
  <si>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</si>
  <si>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</si>
  <si>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</si>
  <si>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</si>
  <si>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</si>
  <si>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</si>
  <si>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</si>
  <si>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</si>
  <si>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</si>
  <si>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</si>
  <si>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</si>
  <si>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</si>
  <si>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</si>
  <si>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</si>
  <si>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</si>
  <si>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</si>
  <si>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</si>
  <si>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</si>
  <si>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</si>
  <si>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</si>
  <si>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</si>
  <si>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</si>
  <si>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</si>
  <si>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</si>
  <si>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</si>
  <si>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</si>
  <si>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</si>
  <si>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</si>
  <si>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</si>
  <si>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</si>
  <si>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</si>
  <si>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</si>
  <si>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</si>
  <si>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</si>
  <si>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</si>
  <si>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</si>
  <si>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</si>
  <si>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</si>
  <si>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</si>
  <si>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</si>
  <si>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</si>
  <si>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</si>
  <si>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</si>
  <si>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</si>
  <si>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</si>
  <si>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</si>
  <si>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</si>
  <si>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</si>
  <si>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</si>
  <si>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</si>
  <si>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</si>
  <si>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</si>
  <si>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</si>
  <si>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</si>
  <si>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</si>
  <si>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</si>
  <si>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</si>
  <si>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</si>
  <si>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</si>
  <si>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</si>
  <si>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</si>
  <si>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</si>
  <si>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</si>
  <si>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</si>
  <si>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</si>
  <si>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</si>
  <si>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</si>
  <si>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</si>
  <si>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</si>
  <si>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</si>
  <si>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</si>
  <si>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</si>
  <si>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</si>
  <si>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</si>
  <si>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</si>
  <si>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</si>
  <si>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</si>
  <si>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</si>
  <si>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</si>
  <si>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</si>
  <si>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</si>
  <si>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</si>
  <si>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</si>
  <si>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</si>
  <si>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</si>
  <si>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</si>
  <si>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</si>
  <si>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</si>
  <si>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</si>
  <si>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</si>
  <si>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</si>
  <si>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</si>
  <si>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</si>
  <si>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</si>
  <si>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</si>
  <si>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</si>
  <si>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</si>
  <si>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</si>
  <si>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</si>
  <si>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</si>
  <si>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</si>
  <si>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</si>
  <si>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</si>
  <si>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</si>
  <si>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</si>
  <si>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</si>
  <si>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</si>
  <si>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</si>
  <si>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</si>
  <si>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</si>
  <si>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</si>
  <si>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</si>
  <si>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</si>
  <si>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</si>
  <si>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</si>
  <si>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</si>
  <si>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</si>
  <si>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</si>
  <si>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</si>
  <si>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</si>
  <si>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</si>
  <si>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</si>
  <si>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</si>
  <si>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</si>
  <si>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</si>
  <si>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</si>
  <si>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</si>
  <si>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</si>
  <si>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</si>
  <si>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</si>
  <si>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</si>
  <si>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</si>
  <si>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</si>
  <si>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</si>
  <si>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</si>
  <si>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</si>
  <si>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</si>
  <si>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</si>
  <si>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</si>
  <si>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</si>
  <si>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</si>
  <si>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</si>
  <si>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</si>
  <si>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</si>
  <si>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</si>
  <si>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</si>
  <si>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</si>
  <si>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</si>
  <si>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</si>
  <si>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</si>
  <si>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</si>
  <si>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</si>
  <si>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</si>
  <si>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</si>
  <si>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</si>
  <si>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</si>
  <si>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</si>
  <si>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</si>
  <si>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</si>
  <si>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</si>
  <si>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</si>
  <si>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</si>
  <si>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</si>
  <si>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</si>
  <si>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</si>
  <si>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</si>
  <si>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</si>
  <si>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</si>
  <si>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</si>
  <si>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</si>
  <si>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</si>
  <si>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</si>
  <si>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</si>
  <si>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</si>
  <si>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</si>
  <si>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</si>
  <si>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</si>
  <si>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</si>
  <si>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</si>
  <si>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</si>
  <si>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</si>
  <si>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</si>
  <si>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</si>
  <si>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</si>
  <si>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</si>
  <si>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</si>
  <si>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</si>
  <si>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</si>
  <si>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</si>
  <si>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</si>
  <si>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</si>
  <si>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</si>
  <si>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</si>
  <si>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</si>
  <si>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</si>
  <si>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</si>
  <si>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</si>
  <si>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</si>
  <si>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</si>
  <si>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</si>
  <si>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</si>
  <si>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</si>
  <si>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</si>
  <si>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</si>
  <si>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</si>
  <si>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</si>
  <si>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</si>
  <si>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</si>
  <si>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</si>
  <si>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</si>
  <si>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</si>
  <si>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</si>
  <si>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</si>
  <si>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</si>
  <si>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</si>
  <si>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</si>
  <si>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</si>
  <si>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</si>
  <si>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</si>
  <si>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</si>
  <si>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</si>
  <si>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</si>
  <si>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</si>
  <si>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</si>
  <si>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</si>
  <si>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</si>
  <si>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</si>
  <si>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</si>
  <si>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</si>
  <si>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</si>
  <si>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</si>
  <si>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</si>
  <si>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</si>
  <si>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</si>
  <si>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</si>
  <si>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</si>
  <si>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</si>
  <si>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</si>
  <si>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</si>
  <si>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</si>
  <si>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</si>
  <si>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</si>
  <si>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</si>
  <si>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</si>
  <si>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</si>
  <si>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</si>
  <si>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</si>
  <si>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</si>
  <si>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</si>
  <si>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</si>
  <si>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</si>
  <si>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</si>
  <si>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</si>
  <si>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</si>
  <si>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</si>
  <si>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</si>
  <si>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</si>
  <si>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</si>
  <si>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</si>
  <si>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</si>
  <si>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</si>
  <si>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</si>
  <si>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</si>
  <si>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</si>
  <si>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</si>
  <si>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</si>
  <si>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</si>
  <si>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</si>
  <si>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</si>
  <si>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</si>
  <si>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</si>
  <si>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</si>
  <si>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</si>
  <si>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</si>
  <si>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</si>
  <si>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</si>
  <si>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</si>
  <si>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</si>
  <si>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</si>
  <si>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</si>
  <si>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</si>
  <si>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</si>
  <si>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</si>
  <si>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</si>
  <si>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</si>
  <si>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</si>
  <si>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</si>
  <si>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</si>
  <si>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</si>
  <si>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</si>
  <si>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</si>
  <si>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</si>
  <si>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</si>
  <si>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</si>
  <si>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</si>
  <si>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</si>
  <si>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</si>
  <si>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</si>
  <si>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</si>
  <si>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</si>
  <si>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</si>
  <si>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</si>
  <si>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</si>
  <si>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</si>
  <si>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</si>
  <si>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</si>
  <si>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</si>
  <si>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</si>
  <si>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</si>
  <si>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</si>
  <si>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</si>
  <si>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</si>
  <si>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</si>
  <si>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</si>
  <si>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</si>
  <si>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</si>
  <si>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</si>
  <si>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</si>
  <si>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</si>
  <si>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</si>
  <si>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</si>
  <si>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</si>
  <si>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</si>
  <si>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</si>
  <si>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</si>
  <si>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</si>
  <si>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</si>
  <si>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</si>
  <si>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</si>
  <si>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</si>
  <si>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</si>
  <si>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</si>
  <si>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</si>
  <si>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</si>
  <si>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</si>
  <si>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</si>
  <si>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</si>
  <si>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</si>
  <si>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</si>
  <si>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</si>
  <si>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</si>
  <si>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</si>
  <si>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</si>
  <si>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</si>
  <si>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</si>
  <si>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</si>
  <si>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</si>
  <si>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</si>
  <si>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</si>
  <si>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</si>
  <si>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</si>
  <si>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</si>
  <si>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</si>
  <si>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</si>
  <si>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</si>
  <si>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</si>
  <si>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</si>
  <si>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</si>
  <si>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</si>
  <si>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</si>
  <si>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</si>
  <si>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</si>
  <si>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</si>
  <si>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</si>
  <si>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</si>
  <si>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</si>
  <si>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</si>
  <si>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</si>
  <si>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</si>
  <si>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</si>
  <si>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</si>
  <si>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</si>
  <si>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</si>
  <si>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</si>
  <si>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</si>
  <si>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</si>
  <si>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</si>
  <si>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</si>
  <si>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</si>
  <si>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</si>
  <si>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</si>
  <si>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</si>
  <si>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</si>
  <si>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</si>
  <si>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</si>
  <si>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</si>
  <si>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</si>
  <si>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</si>
  <si>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</si>
  <si>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</si>
  <si>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</si>
  <si>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</si>
  <si>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</si>
  <si>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</si>
  <si>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</si>
  <si>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</si>
  <si>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</si>
  <si>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</si>
  <si>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</si>
  <si>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</si>
  <si>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</si>
  <si>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</si>
  <si>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</si>
  <si>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</si>
  <si>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</si>
  <si>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</si>
  <si>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</si>
  <si>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</si>
  <si>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</si>
  <si>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</si>
  <si>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</si>
  <si>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</si>
  <si>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</si>
  <si>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</si>
  <si>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</si>
  <si>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</si>
  <si>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</si>
  <si>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</si>
  <si>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</si>
  <si>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</si>
  <si>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</si>
  <si>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</si>
  <si>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</si>
  <si>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</si>
  <si>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</si>
  <si>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</si>
  <si>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</si>
  <si>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</si>
  <si>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</si>
  <si>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</si>
  <si>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</si>
  <si>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</si>
  <si>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</si>
  <si>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</si>
  <si>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</si>
  <si>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</si>
  <si>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</si>
  <si>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</si>
  <si>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</si>
  <si>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</si>
  <si>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</si>
  <si>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</si>
  <si>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</si>
  <si>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</si>
  <si>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</si>
  <si>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</si>
  <si>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</si>
  <si>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</si>
  <si>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</si>
  <si>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</si>
  <si>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</si>
  <si>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</si>
  <si>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</si>
  <si>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</si>
  <si>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</si>
  <si>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</si>
  <si>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</si>
  <si>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</si>
  <si>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</si>
  <si>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</si>
  <si>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</si>
  <si>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</si>
  <si>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</si>
  <si>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</si>
  <si>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</si>
  <si>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</si>
  <si>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</si>
  <si>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</si>
  <si>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</si>
  <si>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</si>
  <si>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</si>
  <si>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</si>
  <si>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</si>
  <si>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</si>
  <si>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</si>
  <si>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</si>
  <si>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</si>
  <si>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</si>
  <si>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</si>
  <si>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</si>
  <si>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</si>
  <si>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</si>
  <si>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</si>
  <si>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</si>
  <si>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</si>
  <si>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</si>
  <si>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</si>
  <si>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</si>
  <si>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</si>
  <si>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</si>
  <si>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</si>
  <si>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</si>
  <si>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</si>
  <si>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</si>
  <si>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</si>
  <si>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</si>
  <si>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</si>
  <si>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</si>
  <si>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</si>
  <si>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</si>
  <si>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</si>
  <si>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</si>
  <si>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</si>
  <si>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</si>
  <si>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</si>
  <si>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</si>
  <si>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</si>
  <si>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</si>
  <si>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</si>
  <si>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</si>
  <si>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</si>
  <si>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</si>
  <si>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</si>
  <si>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</si>
  <si>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</si>
  <si>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</si>
  <si>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</si>
  <si>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</si>
  <si>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</si>
  <si>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</si>
  <si>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</si>
  <si>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</si>
  <si>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</si>
  <si>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</si>
  <si>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</si>
  <si>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</si>
  <si>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</si>
  <si>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</si>
  <si>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</si>
  <si>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</si>
  <si>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</si>
  <si>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</si>
  <si>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</si>
  <si>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</si>
  <si>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</si>
  <si>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</si>
  <si>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</si>
  <si>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</si>
  <si>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</si>
  <si>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</si>
  <si>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</si>
  <si>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</si>
  <si>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</si>
  <si>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</si>
  <si>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</si>
  <si>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</si>
  <si>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</si>
  <si>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</si>
  <si>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</si>
  <si>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</si>
  <si>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</si>
  <si>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</si>
  <si>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</si>
  <si>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</si>
  <si>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</si>
  <si>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</si>
  <si>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</si>
  <si>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</si>
  <si>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</si>
  <si>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</si>
  <si>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</si>
  <si>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</si>
  <si>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</si>
  <si>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</si>
  <si>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</si>
  <si>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</si>
  <si>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</si>
  <si>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</si>
  <si>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</si>
  <si>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</si>
  <si>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</si>
  <si>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</si>
  <si>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</si>
  <si>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</si>
  <si>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</si>
  <si>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</si>
  <si>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</si>
  <si>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</si>
  <si>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</si>
  <si>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</si>
  <si>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</si>
  <si>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</si>
  <si>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</si>
  <si>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</si>
  <si>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</si>
  <si>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</si>
  <si>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</si>
  <si>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</si>
  <si>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</si>
  <si>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</si>
  <si>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</si>
  <si>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</si>
  <si>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</si>
  <si>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</si>
  <si>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</si>
  <si>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</si>
  <si>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</si>
  <si>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</si>
  <si>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</si>
  <si>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</si>
  <si>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</si>
  <si>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</si>
  <si>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</si>
  <si>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</si>
  <si>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</si>
  <si>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</si>
  <si>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</si>
  <si>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</si>
  <si>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</si>
  <si>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</si>
  <si>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</si>
  <si>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</si>
  <si>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</si>
  <si>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</si>
  <si>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</si>
  <si>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</si>
  <si>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</si>
  <si>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</si>
  <si>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</si>
  <si>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</si>
  <si>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</si>
  <si>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</si>
  <si>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</si>
  <si>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</si>
  <si>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</si>
  <si>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</si>
  <si>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</si>
  <si>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</si>
  <si>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</si>
  <si>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</si>
  <si>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</si>
  <si>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</si>
  <si>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</si>
  <si>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</si>
  <si>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</si>
  <si>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</si>
  <si>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</si>
  <si>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</si>
  <si>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</si>
  <si>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</si>
  <si>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</si>
  <si>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</si>
  <si>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</si>
  <si>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</si>
  <si>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</si>
  <si>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</si>
  <si>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</si>
  <si>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</si>
  <si>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</si>
  <si>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</si>
  <si>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</si>
  <si>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</si>
  <si>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</si>
  <si>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</si>
  <si>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</si>
  <si>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</si>
  <si>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</si>
  <si>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</si>
  <si>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</si>
  <si>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</si>
  <si>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</si>
  <si>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</si>
  <si>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</si>
  <si>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</si>
  <si>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</si>
  <si>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</si>
  <si>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</si>
  <si>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</si>
  <si>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</si>
  <si>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</si>
  <si>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</si>
  <si>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</si>
  <si>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</si>
  <si>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</si>
  <si>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</si>
  <si>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</si>
  <si>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</si>
  <si>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</si>
  <si>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</si>
  <si>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</si>
  <si>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</si>
  <si>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</si>
  <si>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</si>
  <si>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</si>
  <si>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</si>
  <si>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</si>
  <si>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</si>
  <si>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</si>
  <si>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</si>
  <si>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</si>
  <si>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</si>
  <si>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</si>
  <si>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</si>
  <si>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</si>
  <si>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</si>
  <si>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</si>
  <si>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</si>
  <si>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</si>
  <si>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</si>
  <si>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</si>
  <si>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</si>
  <si>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</si>
  <si>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</si>
  <si>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</si>
  <si>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</si>
  <si>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</si>
  <si>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</si>
  <si>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</si>
  <si>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</si>
  <si>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</si>
  <si>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</si>
  <si>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</si>
  <si>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</si>
  <si>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</si>
  <si>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</si>
  <si>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</si>
  <si>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</si>
  <si>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</si>
  <si>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</si>
  <si>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</si>
  <si>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</si>
  <si>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</si>
  <si>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</si>
  <si>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</si>
  <si>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</si>
  <si>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</si>
  <si>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</si>
  <si>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</si>
  <si>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</si>
  <si>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</si>
  <si>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</si>
  <si>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</si>
  <si>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</si>
  <si>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</si>
  <si>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</si>
  <si>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</si>
  <si>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</si>
  <si>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</si>
  <si>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</si>
  <si>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</si>
  <si>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</si>
  <si>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</si>
  <si>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</si>
  <si>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</si>
  <si>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</si>
  <si>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</si>
  <si>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</si>
  <si>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</si>
  <si>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</si>
  <si>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</si>
  <si>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</si>
  <si>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</si>
  <si>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</si>
  <si>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</si>
  <si>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</si>
  <si>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</si>
  <si>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</si>
  <si>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</si>
  <si>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</si>
  <si>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</si>
  <si>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</si>
  <si>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</si>
  <si>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</si>
  <si>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</si>
  <si>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</si>
  <si>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</si>
  <si>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</si>
  <si>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</si>
  <si>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</si>
  <si>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</si>
  <si>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</si>
  <si>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</si>
  <si>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</si>
  <si>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</si>
  <si>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</si>
  <si>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</si>
  <si>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</si>
  <si>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</si>
  <si>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</si>
  <si>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</si>
  <si>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</si>
  <si>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</si>
  <si>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</si>
  <si>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</si>
  <si>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</si>
  <si>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</si>
  <si>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</si>
  <si>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</si>
  <si>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</si>
  <si>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</si>
  <si>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</si>
  <si>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</si>
  <si>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</si>
  <si>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</si>
  <si>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</si>
  <si>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</si>
  <si>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</si>
  <si>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</si>
  <si>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</si>
  <si>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</si>
  <si>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</si>
  <si>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</si>
  <si>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</si>
  <si>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</si>
  <si>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</si>
  <si>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</si>
  <si>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</si>
  <si>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</si>
  <si>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</si>
  <si>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</si>
  <si>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</si>
  <si>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</si>
  <si>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</si>
  <si>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</si>
  <si>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</si>
  <si>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</si>
  <si>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</si>
  <si>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</si>
  <si>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</si>
  <si>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</si>
  <si>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</si>
  <si>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</si>
  <si>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</si>
  <si>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</si>
  <si>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</si>
  <si>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</si>
  <si>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</si>
  <si>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</si>
  <si>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</si>
  <si>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</si>
  <si>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</si>
  <si>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</si>
  <si>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</si>
  <si>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</si>
  <si>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</si>
  <si>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</si>
  <si>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</si>
  <si>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</si>
  <si>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</si>
  <si>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</si>
  <si>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</si>
  <si>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</si>
  <si>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</si>
  <si>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</si>
  <si>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</si>
  <si>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</si>
  <si>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</si>
  <si>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</si>
  <si>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</si>
  <si>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</si>
  <si>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</si>
  <si>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</si>
  <si>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</si>
  <si>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</si>
  <si>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</si>
  <si>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</si>
  <si>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</si>
  <si>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</si>
  <si>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</si>
  <si>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</si>
  <si>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</si>
  <si>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</si>
  <si>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</si>
  <si>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</si>
  <si>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</si>
  <si>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</si>
  <si>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</si>
  <si>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</si>
  <si>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</si>
  <si>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</si>
  <si>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</si>
  <si>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</si>
  <si>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</si>
  <si>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</si>
  <si>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</si>
  <si>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</si>
  <si>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</si>
  <si>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</si>
  <si>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</si>
  <si>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</si>
  <si>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</si>
  <si>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</si>
  <si>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</si>
  <si>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</si>
  <si>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</si>
  <si>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</si>
  <si>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</si>
  <si>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</si>
  <si>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</si>
  <si>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</si>
  <si>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</si>
  <si>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</si>
  <si>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</si>
  <si>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</si>
  <si>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</si>
  <si>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</si>
  <si>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</si>
  <si>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</si>
  <si>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</si>
  <si>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</si>
  <si>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</si>
  <si>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</si>
  <si>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</si>
  <si>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</si>
  <si>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</si>
  <si>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</si>
  <si>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</si>
  <si>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</si>
  <si>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</si>
  <si>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</si>
  <si>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</si>
  <si>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</si>
  <si>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</si>
  <si>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</si>
  <si>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</si>
  <si>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</si>
  <si>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</si>
  <si>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</si>
  <si>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</si>
  <si>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</si>
  <si>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</si>
  <si>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</si>
  <si>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</si>
  <si>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</si>
  <si>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</si>
  <si>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</si>
  <si>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</si>
  <si>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</si>
  <si>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</si>
  <si>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</si>
  <si>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</si>
  <si>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</si>
  <si>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</si>
  <si>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</si>
  <si>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</si>
  <si>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</si>
  <si>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</si>
  <si>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</si>
  <si>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</si>
  <si>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</si>
  <si>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</si>
  <si>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</si>
  <si>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</si>
  <si>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</si>
  <si>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</si>
  <si>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</si>
  <si>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</si>
  <si>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</si>
  <si>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</si>
  <si>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</si>
  <si>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</si>
  <si>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</si>
  <si>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</si>
  <si>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</si>
  <si>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</si>
  <si>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</si>
  <si>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</si>
  <si>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</si>
  <si>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</si>
  <si>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</si>
  <si>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</si>
  <si>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</si>
  <si>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</si>
  <si>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</si>
  <si>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</si>
  <si>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</si>
  <si>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</si>
  <si>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</si>
  <si>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</si>
  <si>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</si>
  <si>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</si>
  <si>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</si>
  <si>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</si>
  <si>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</si>
  <si>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</si>
  <si>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</si>
  <si>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</si>
  <si>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</si>
  <si>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</si>
  <si>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</si>
  <si>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</si>
  <si>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</si>
  <si>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</si>
  <si>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</si>
  <si>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</si>
  <si>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</si>
  <si>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</si>
  <si>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</si>
  <si>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</si>
  <si>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</si>
  <si>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</si>
  <si>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</si>
  <si>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</si>
  <si>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</si>
  <si>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</si>
  <si>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</si>
  <si>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</si>
  <si>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</si>
  <si>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</si>
  <si>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</si>
  <si>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</si>
  <si>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</si>
  <si>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</si>
  <si>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</si>
  <si>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</si>
  <si>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</si>
  <si>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</si>
  <si>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</si>
  <si>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</si>
  <si>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</si>
  <si>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</si>
  <si>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</si>
  <si>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</si>
  <si>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</si>
  <si>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</si>
  <si>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</si>
  <si>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</si>
  <si>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</si>
  <si>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</si>
  <si>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</si>
  <si>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</si>
  <si>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</si>
  <si>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</si>
  <si>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</si>
  <si>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</si>
  <si>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</si>
  <si>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</si>
  <si>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</si>
  <si>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</si>
  <si>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</si>
  <si>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</si>
  <si>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</si>
  <si>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</si>
  <si>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</si>
  <si>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</si>
  <si>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</si>
  <si>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</si>
  <si>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</si>
  <si>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</si>
  <si>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</si>
  <si>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</si>
  <si>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</si>
  <si>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</si>
  <si>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</si>
  <si>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</si>
  <si>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</si>
  <si>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</si>
  <si>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</si>
  <si>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</si>
  <si>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</si>
  <si>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</si>
  <si>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</si>
  <si>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</si>
  <si>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</si>
  <si>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</si>
  <si>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</si>
  <si>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</si>
  <si>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</si>
  <si>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</si>
  <si>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</si>
  <si>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</si>
  <si>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</si>
  <si>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</si>
  <si>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</si>
  <si>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</si>
  <si>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</si>
  <si>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</si>
  <si>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</si>
  <si>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</si>
  <si>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</si>
  <si>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</si>
  <si>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</si>
  <si>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</si>
  <si>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</si>
  <si>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</si>
  <si>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</si>
  <si>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</si>
  <si>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</si>
  <si>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</si>
  <si>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</si>
  <si>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</si>
  <si>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</si>
  <si>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</si>
  <si>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</si>
  <si>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</si>
  <si>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</si>
  <si>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</si>
  <si>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</si>
  <si>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</si>
  <si>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</si>
  <si>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</si>
  <si>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</si>
  <si>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</si>
  <si>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</si>
  <si>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</si>
  <si>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</si>
  <si>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</si>
  <si>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</si>
  <si>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</si>
  <si>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</si>
  <si>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</si>
  <si>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</si>
  <si>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</si>
  <si>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</si>
  <si>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</si>
  <si>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</si>
  <si>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</si>
  <si>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</si>
  <si>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</si>
  <si>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</si>
  <si>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</si>
  <si>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</si>
  <si>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</si>
  <si>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</si>
  <si>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</si>
  <si>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</si>
  <si>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</si>
  <si>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</si>
  <si>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</si>
  <si>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</si>
  <si>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</si>
  <si>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</si>
  <si>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</si>
  <si>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</si>
  <si>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</si>
  <si>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</si>
  <si>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</si>
  <si>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</si>
  <si>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</si>
  <si>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</si>
  <si>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</si>
  <si>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</si>
  <si>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</si>
  <si>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</si>
  <si>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</si>
  <si>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</si>
  <si>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</si>
  <si>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</si>
  <si>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</si>
  <si>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</si>
  <si>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</si>
  <si>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</si>
  <si>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</si>
  <si>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</si>
  <si>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</si>
  <si>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</si>
  <si>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</si>
  <si>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</si>
  <si>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</si>
  <si>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</si>
  <si>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</si>
  <si>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</si>
  <si>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</si>
  <si>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</si>
  <si>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</si>
  <si>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</si>
  <si>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</si>
  <si>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</si>
  <si>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</si>
  <si>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</si>
  <si>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</si>
  <si>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</si>
  <si>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</si>
  <si>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</si>
  <si>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</si>
  <si>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</si>
  <si>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</si>
  <si>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</si>
  <si>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</si>
  <si>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</si>
  <si>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</si>
  <si>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</si>
  <si>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</si>
  <si>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</si>
  <si>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</si>
  <si>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</si>
  <si>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</si>
  <si>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</si>
  <si>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</si>
  <si>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</si>
  <si>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</si>
  <si>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</si>
  <si>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</si>
  <si>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</si>
  <si>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</si>
  <si>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</si>
  <si>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</si>
  <si>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</si>
  <si>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</si>
  <si>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</si>
  <si>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</si>
  <si>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</si>
  <si>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</si>
  <si>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</si>
  <si>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</si>
  <si>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</si>
  <si>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</si>
  <si>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</si>
  <si>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</si>
  <si>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</si>
  <si>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</si>
  <si>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</si>
  <si>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</si>
  <si>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</si>
  <si>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</si>
  <si>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</si>
  <si>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</si>
  <si>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</si>
  <si>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</si>
  <si>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</si>
  <si>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</si>
  <si>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</si>
  <si>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</si>
  <si>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</si>
  <si>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</si>
  <si>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</si>
  <si>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</si>
  <si>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</si>
  <si>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</si>
  <si>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</si>
  <si>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</si>
  <si>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</si>
  <si>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</si>
  <si>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</si>
  <si>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</si>
  <si>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</si>
  <si>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</si>
  <si>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</si>
  <si>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</si>
  <si>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</si>
  <si>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</si>
  <si>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</si>
  <si>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</si>
  <si>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</si>
  <si>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</si>
  <si>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</si>
  <si>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</si>
  <si>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</si>
  <si>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</si>
  <si>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</si>
  <si>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</si>
  <si>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</si>
  <si>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</si>
  <si>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</si>
  <si>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</si>
  <si>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</si>
  <si>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</si>
  <si>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</si>
  <si>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</si>
  <si>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</si>
  <si>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</si>
  <si>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</si>
  <si>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</si>
  <si>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</si>
  <si>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</si>
  <si>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</si>
  <si>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</si>
  <si>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</si>
  <si>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</si>
  <si>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</si>
  <si>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</si>
  <si>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</si>
  <si>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</si>
  <si>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</si>
  <si>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</si>
  <si>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</si>
  <si>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</si>
  <si>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</si>
  <si>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</si>
  <si>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</si>
  <si>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</si>
  <si>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</si>
  <si>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</si>
  <si>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</si>
  <si>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</si>
  <si>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</si>
  <si>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</si>
  <si>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</si>
  <si>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</si>
  <si>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</si>
  <si>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</si>
  <si>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</si>
  <si>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</si>
  <si>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</si>
  <si>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</si>
  <si>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</si>
  <si>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</si>
  <si>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</si>
  <si>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</si>
  <si>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</si>
  <si>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</si>
  <si>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</si>
  <si>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</si>
  <si>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</si>
  <si>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</si>
  <si>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</si>
  <si>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</si>
  <si>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</si>
  <si>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</si>
  <si>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</si>
  <si>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</si>
  <si>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</si>
  <si>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</si>
  <si>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</si>
  <si>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</si>
  <si>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</si>
  <si>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</si>
  <si>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</si>
  <si>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</si>
  <si>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</si>
  <si>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</si>
  <si>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</si>
  <si>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</si>
  <si>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</si>
  <si>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</si>
  <si>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</si>
  <si>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</si>
  <si>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</si>
  <si>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</si>
  <si>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</si>
  <si>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</si>
  <si>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</si>
  <si>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</si>
  <si>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</si>
  <si>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</si>
  <si>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</si>
  <si>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</si>
  <si>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</si>
  <si>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</si>
  <si>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</si>
  <si>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</si>
  <si>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</si>
  <si>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</si>
  <si>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</si>
  <si>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</si>
  <si>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</si>
  <si>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</si>
  <si>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</si>
  <si>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</si>
  <si>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</si>
  <si>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</si>
  <si>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</si>
  <si>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</si>
  <si>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</si>
  <si>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</si>
  <si>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</si>
  <si>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</si>
  <si>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</si>
  <si>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</si>
  <si>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</si>
  <si>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</si>
  <si>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</si>
  <si>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</si>
  <si>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</si>
  <si>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</si>
  <si>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</si>
  <si>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</si>
  <si>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</si>
  <si>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</si>
  <si>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</si>
  <si>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</si>
  <si>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</si>
  <si>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</si>
  <si>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</si>
  <si>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</si>
  <si>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</si>
  <si>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</si>
  <si>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</si>
  <si>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</si>
  <si>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</si>
  <si>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</si>
  <si>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</si>
  <si>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</si>
  <si>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</si>
  <si>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</si>
  <si>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</si>
  <si>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</si>
  <si>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</si>
  <si>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</si>
  <si>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</si>
  <si>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</si>
  <si>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</si>
  <si>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</si>
  <si>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</si>
  <si>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</si>
  <si>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</si>
  <si>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</si>
  <si>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</si>
  <si>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</si>
  <si>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</si>
  <si>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</si>
  <si>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</si>
  <si>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</si>
  <si>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</si>
  <si>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</si>
  <si>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</si>
  <si>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</si>
  <si>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</si>
  <si>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</si>
  <si>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</si>
  <si>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</si>
  <si>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</si>
  <si>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</si>
  <si>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</si>
  <si>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</si>
  <si>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</si>
  <si>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</si>
  <si>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</si>
  <si>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</si>
  <si>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</si>
  <si>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</si>
  <si>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</si>
  <si>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</si>
  <si>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</si>
  <si>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</si>
  <si>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</si>
  <si>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</si>
  <si>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</si>
  <si>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</si>
  <si>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</si>
  <si>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</si>
  <si>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</si>
  <si>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</si>
  <si>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</si>
  <si>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</si>
  <si>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</si>
  <si>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</si>
  <si>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</si>
  <si>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</si>
  <si>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</si>
  <si>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</si>
  <si>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</si>
  <si>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</si>
  <si>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</si>
  <si>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</si>
  <si>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</si>
  <si>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</si>
  <si>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</si>
  <si>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</si>
  <si>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</si>
  <si>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</si>
  <si>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</si>
  <si>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</si>
  <si>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</si>
  <si>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</si>
  <si>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</si>
  <si>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</si>
  <si>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</si>
  <si>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</si>
  <si>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</si>
  <si>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</si>
  <si>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</si>
  <si>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</si>
  <si>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</si>
  <si>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</si>
  <si>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</si>
  <si>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</si>
  <si>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</si>
  <si>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</si>
  <si>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</si>
  <si>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</si>
  <si>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</si>
  <si>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</si>
  <si>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</si>
  <si>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</si>
  <si>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</si>
  <si>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</si>
  <si>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</si>
  <si>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</si>
  <si>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</si>
  <si>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</si>
  <si>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</si>
  <si>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</si>
  <si>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</si>
  <si>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</si>
  <si>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</si>
  <si>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</si>
  <si>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</si>
  <si>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</si>
  <si>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</si>
  <si>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</si>
  <si>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</si>
  <si>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</si>
  <si>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</si>
  <si>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</si>
  <si>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</si>
  <si>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</si>
  <si>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</si>
  <si>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</si>
  <si>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</si>
  <si>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</si>
  <si>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</si>
  <si>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</si>
  <si>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</si>
  <si>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</si>
  <si>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</si>
  <si>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</si>
  <si>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</si>
  <si>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</si>
  <si>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</si>
  <si>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</si>
  <si>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</si>
  <si>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</si>
  <si>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</si>
  <si>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</si>
  <si>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</si>
  <si>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</si>
  <si>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</si>
  <si>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</si>
  <si>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</si>
  <si>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</si>
  <si>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</si>
  <si>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</si>
  <si>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</si>
  <si>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</si>
  <si>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</si>
  <si>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</si>
  <si>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</si>
  <si>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</si>
  <si>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</si>
  <si>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</si>
  <si>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</si>
  <si>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</si>
  <si>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</si>
  <si>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</si>
  <si>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</si>
  <si>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</si>
  <si>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</si>
  <si>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</si>
  <si>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</si>
  <si>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</si>
  <si>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</si>
  <si>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</si>
  <si>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</si>
  <si>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</si>
  <si>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</si>
  <si>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</si>
  <si>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</si>
  <si>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</si>
  <si>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</si>
  <si>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</si>
  <si>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</si>
  <si>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</si>
  <si>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</si>
  <si>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</si>
  <si>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</si>
  <si>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</si>
  <si>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</si>
  <si>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</si>
  <si>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</si>
  <si>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</si>
  <si>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</si>
  <si>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</si>
  <si>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</si>
  <si>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</si>
  <si>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</si>
  <si>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</si>
  <si>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</si>
  <si>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</si>
  <si>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</si>
  <si>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</si>
  <si>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</si>
  <si>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</si>
  <si>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</si>
  <si>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</si>
  <si>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</si>
  <si>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</si>
  <si>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</si>
  <si>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</si>
  <si>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</si>
  <si>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</si>
  <si>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</si>
  <si>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</si>
  <si>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</si>
  <si>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</si>
  <si>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</si>
  <si>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</si>
  <si>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</si>
  <si>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</si>
  <si>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</si>
  <si>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</si>
  <si>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</si>
  <si>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</si>
  <si>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</si>
  <si>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</si>
  <si>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</si>
  <si>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</si>
  <si>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</si>
  <si>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</si>
  <si>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</si>
  <si>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</si>
  <si>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</si>
  <si>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</si>
  <si>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</si>
  <si>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</si>
  <si>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</si>
  <si>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</si>
  <si>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</si>
  <si>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</si>
  <si>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</si>
  <si>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</si>
  <si>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</si>
  <si>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</si>
  <si>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</si>
  <si>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</si>
  <si>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</si>
  <si>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</si>
  <si>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</si>
  <si>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</si>
  <si>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</si>
  <si>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</si>
  <si>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</si>
  <si>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</si>
  <si>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</si>
  <si>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</si>
  <si>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</si>
  <si>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</si>
  <si>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</si>
  <si>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</si>
  <si>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</si>
  <si>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</si>
  <si>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</si>
  <si>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</si>
  <si>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</si>
  <si>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</si>
  <si>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</si>
  <si>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</si>
  <si>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</si>
  <si>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</si>
  <si>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</si>
  <si>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</si>
  <si>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</si>
  <si>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</si>
  <si>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</si>
  <si>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</si>
  <si>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</si>
  <si>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</si>
  <si>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</si>
  <si>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</si>
  <si>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</si>
  <si>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</si>
  <si>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</si>
  <si>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</si>
  <si>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</si>
  <si>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</si>
  <si>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</si>
  <si>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</si>
  <si>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</si>
  <si>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</si>
  <si>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</si>
  <si>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</si>
  <si>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</si>
  <si>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</si>
  <si>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</si>
  <si>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</si>
  <si>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</si>
  <si>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</si>
  <si>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</si>
  <si>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</si>
  <si>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</si>
  <si>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</si>
  <si>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</si>
  <si>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</si>
  <si>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</si>
  <si>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</si>
  <si>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</si>
  <si>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</si>
  <si>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</si>
  <si>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</si>
  <si>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</si>
  <si>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</si>
  <si>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</si>
  <si>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</si>
  <si>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</si>
  <si>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</si>
  <si>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</si>
  <si>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</si>
  <si>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</si>
  <si>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</si>
  <si>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</si>
  <si>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</si>
  <si>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</si>
  <si>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</si>
  <si>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</si>
  <si>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</si>
  <si>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</si>
  <si>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</si>
  <si>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</si>
  <si>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</si>
  <si>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</si>
  <si>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</si>
  <si>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</si>
  <si>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</si>
  <si>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</si>
  <si>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</si>
  <si>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</si>
  <si>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</si>
  <si>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</si>
  <si>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</si>
  <si>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</si>
  <si>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</si>
  <si>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</si>
  <si>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</si>
  <si>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</si>
  <si>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</si>
  <si>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</si>
  <si>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</si>
  <si>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</si>
  <si>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</si>
  <si>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</si>
  <si>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</si>
  <si>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</si>
  <si>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</si>
  <si>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</si>
  <si>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</si>
  <si>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</si>
  <si>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</si>
  <si>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</si>
  <si>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</si>
  <si>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</si>
  <si>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</si>
  <si>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</si>
  <si>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</si>
  <si>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</si>
  <si>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</si>
  <si>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</si>
  <si>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</si>
  <si>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</si>
  <si>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</si>
  <si>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</si>
  <si>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</si>
  <si>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</si>
  <si>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</si>
  <si>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</si>
  <si>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</si>
  <si>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</si>
  <si>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</si>
  <si>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</si>
  <si>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</si>
  <si>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</si>
  <si>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</si>
  <si>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</si>
  <si>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</si>
  <si>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</si>
  <si>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</si>
  <si>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</si>
  <si>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</si>
  <si>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</si>
  <si>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</si>
  <si>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</si>
  <si>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</si>
  <si>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</si>
  <si>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</si>
  <si>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</si>
  <si>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</si>
  <si>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</si>
  <si>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</si>
  <si>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</si>
  <si>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</si>
  <si>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</si>
  <si>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</si>
  <si>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</si>
  <si>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</si>
  <si>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</si>
  <si>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</si>
  <si>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</si>
  <si>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</si>
  <si>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</si>
  <si>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</si>
  <si>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</si>
  <si>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</si>
  <si>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</si>
  <si>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</si>
  <si>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</si>
  <si>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</si>
  <si>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</si>
  <si>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</si>
  <si>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</si>
  <si>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</si>
  <si>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</si>
  <si>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</si>
  <si>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</si>
  <si>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</si>
  <si>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</si>
  <si>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</si>
  <si>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</si>
  <si>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</si>
  <si>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</si>
  <si>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</si>
  <si>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</si>
  <si>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</si>
  <si>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</si>
  <si>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</si>
  <si>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</si>
  <si>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</si>
  <si>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</si>
  <si>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</si>
  <si>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</si>
  <si>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</si>
  <si>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</si>
  <si>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</si>
  <si>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</si>
  <si>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</si>
  <si>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</si>
  <si>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</si>
  <si>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</si>
  <si>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</si>
  <si>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</si>
  <si>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</si>
  <si>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</si>
  <si>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</si>
  <si>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</si>
  <si>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</si>
  <si>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</si>
  <si>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</si>
  <si>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</si>
  <si>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</si>
  <si>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</si>
  <si>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</si>
  <si>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</si>
  <si>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</si>
  <si>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</si>
  <si>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</si>
  <si>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</si>
  <si>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</si>
  <si>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</si>
  <si>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</si>
  <si>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</si>
  <si>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</si>
  <si>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</si>
  <si>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</si>
  <si>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</si>
  <si>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</si>
  <si>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</si>
  <si>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</si>
  <si>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</si>
  <si>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</si>
  <si>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</si>
  <si>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</si>
  <si>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</si>
  <si>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</si>
  <si>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</si>
  <si>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</si>
  <si>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</si>
  <si>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</si>
  <si>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</si>
  <si>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</si>
  <si>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</si>
  <si>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</si>
  <si>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</si>
  <si>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</si>
  <si>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</si>
  <si>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</si>
  <si>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</si>
  <si>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</si>
  <si>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</si>
  <si>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</si>
  <si>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</si>
  <si>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</si>
  <si>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</si>
  <si>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</si>
  <si>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</si>
  <si>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</si>
  <si>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</si>
  <si>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</si>
  <si>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</si>
  <si>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</si>
  <si>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</si>
  <si>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</si>
  <si>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</si>
  <si>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</si>
  <si>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</si>
  <si>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</si>
  <si>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</si>
  <si>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</si>
  <si>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</si>
  <si>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</si>
  <si>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</si>
  <si>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</si>
  <si>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</si>
  <si>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</si>
  <si>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</si>
  <si>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</si>
  <si>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</si>
  <si>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</si>
  <si>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</si>
  <si>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</si>
  <si>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</si>
  <si>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</si>
  <si>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</si>
  <si>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</si>
  <si>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</si>
  <si>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</si>
  <si>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</si>
  <si>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</si>
  <si>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</si>
  <si>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</si>
  <si>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</si>
  <si>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</si>
  <si>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</si>
  <si>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</si>
  <si>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</si>
  <si>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</si>
  <si>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</si>
  <si>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</si>
  <si>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</si>
  <si>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</si>
  <si>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</si>
  <si>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</si>
  <si>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</si>
  <si>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</si>
  <si>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</si>
  <si>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</si>
  <si>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</si>
  <si>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</si>
  <si>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</si>
  <si>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</si>
  <si>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</si>
  <si>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</si>
  <si>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</si>
  <si>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</si>
  <si>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</si>
  <si>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</si>
  <si>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</si>
  <si>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</si>
  <si>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</si>
  <si>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</si>
  <si>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</si>
  <si>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</si>
  <si>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</si>
  <si>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</si>
  <si>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</si>
  <si>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</si>
  <si>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</si>
  <si>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</si>
  <si>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</si>
  <si>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</si>
  <si>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</si>
  <si>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</si>
  <si>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</si>
  <si>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</si>
  <si>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</si>
  <si>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</si>
  <si>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</si>
  <si>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</si>
  <si>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</si>
  <si>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</si>
  <si>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</si>
  <si>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</si>
  <si>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</si>
  <si>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</si>
  <si>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</si>
  <si>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</si>
  <si>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</si>
  <si>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</si>
  <si>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</si>
  <si>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</si>
  <si>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</si>
  <si>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</si>
  <si>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</si>
  <si>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</si>
  <si>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</si>
  <si>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</si>
  <si>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</si>
  <si>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</si>
  <si>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</si>
  <si>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</si>
  <si>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</si>
  <si>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</si>
  <si>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</si>
  <si>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</si>
  <si>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</si>
  <si>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</si>
  <si>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</si>
  <si>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</si>
  <si>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</si>
  <si>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</si>
  <si>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</si>
  <si>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</si>
  <si>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</si>
  <si>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</si>
  <si>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</si>
  <si>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</si>
  <si>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</si>
  <si>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</si>
  <si>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</si>
  <si>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</si>
  <si>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</si>
  <si>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</si>
  <si>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</si>
  <si>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</si>
  <si>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</si>
  <si>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</si>
  <si>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</si>
  <si>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</si>
  <si>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</si>
  <si>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</si>
  <si>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</si>
  <si>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</si>
  <si>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</si>
  <si>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</si>
  <si>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</si>
  <si>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</si>
  <si>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</si>
  <si>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</si>
  <si>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</si>
  <si>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</si>
  <si>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</si>
  <si>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</si>
  <si>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</si>
  <si>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</si>
  <si>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</si>
  <si>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</si>
  <si>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</si>
  <si>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</si>
  <si>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</si>
  <si>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</si>
  <si>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</si>
  <si>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</si>
  <si>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</si>
  <si>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</si>
  <si>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</si>
  <si>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</si>
  <si>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</si>
  <si>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</si>
  <si>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</si>
  <si>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</si>
  <si>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</si>
  <si>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</si>
  <si>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</si>
  <si>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</si>
  <si>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</si>
  <si>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</si>
  <si>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</si>
  <si>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</si>
  <si>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</si>
  <si>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</si>
  <si>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</si>
  <si>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</si>
  <si>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</si>
  <si>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</si>
  <si>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</si>
  <si>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</si>
  <si>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</si>
  <si>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</si>
  <si>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</si>
  <si>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</si>
  <si>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</si>
  <si>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</si>
  <si>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</si>
  <si>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</si>
  <si>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</si>
  <si>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</si>
  <si>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</si>
  <si>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</si>
  <si>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</si>
  <si>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</si>
  <si>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</si>
  <si>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</si>
  <si>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</si>
  <si>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</si>
  <si>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</si>
  <si>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</si>
  <si>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</si>
  <si>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</si>
  <si>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</si>
  <si>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</si>
  <si>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</si>
  <si>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</si>
  <si>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</si>
  <si>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</si>
  <si>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</si>
  <si>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</si>
  <si>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</si>
  <si>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</si>
  <si>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</si>
  <si>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</si>
  <si>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</si>
  <si>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</si>
  <si>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</si>
  <si>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</si>
  <si>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</si>
  <si>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</si>
  <si>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</si>
  <si>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</si>
  <si>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</si>
  <si>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</si>
  <si>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</si>
  <si>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</si>
  <si>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</si>
  <si>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</si>
  <si>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</si>
  <si>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</si>
  <si>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</si>
  <si>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</si>
  <si>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</si>
  <si>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</si>
  <si>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</si>
  <si>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</si>
  <si>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</si>
  <si>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</si>
  <si>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</si>
  <si>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</si>
  <si>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</si>
  <si>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</si>
  <si>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</si>
  <si>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</si>
  <si>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</si>
  <si>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</si>
  <si>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</si>
  <si>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</si>
  <si>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</si>
  <si>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</si>
  <si>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</si>
  <si>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</si>
  <si>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</si>
  <si>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</si>
  <si>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</si>
  <si>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</si>
  <si>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</si>
  <si>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</si>
  <si>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</si>
  <si>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</si>
  <si>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</si>
  <si>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</si>
  <si>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</si>
  <si>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</si>
  <si>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</si>
  <si>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</si>
  <si>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</si>
  <si>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</si>
  <si>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</si>
  <si>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</si>
  <si>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</si>
  <si>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</si>
  <si>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</si>
  <si>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</si>
  <si>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</si>
  <si>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</si>
  <si>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</si>
  <si>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</si>
  <si>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</si>
  <si>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</si>
  <si>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</si>
  <si>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</si>
  <si>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</si>
  <si>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</si>
  <si>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</si>
  <si>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</si>
  <si>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</si>
  <si>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</si>
  <si>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</si>
  <si>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</si>
  <si>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</si>
  <si>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</si>
  <si>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</si>
  <si>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</si>
  <si>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</si>
  <si>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</si>
  <si>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</si>
  <si>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</si>
  <si>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</si>
  <si>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</si>
  <si>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</si>
  <si>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</si>
  <si>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</si>
  <si>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</si>
  <si>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</si>
  <si>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</si>
  <si>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</si>
  <si>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</si>
  <si>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</si>
  <si>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</si>
  <si>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</si>
  <si>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</si>
  <si>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</si>
  <si>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</si>
  <si>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</si>
  <si>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</si>
  <si>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</si>
  <si>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</si>
  <si>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</si>
  <si>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</si>
  <si>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</si>
  <si>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</si>
  <si>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</si>
  <si>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</si>
  <si>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</si>
  <si>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</si>
  <si>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</si>
  <si>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</si>
  <si>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</si>
  <si>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</si>
  <si>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</si>
  <si>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</si>
  <si>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</si>
  <si>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</si>
  <si>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</si>
  <si>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</si>
  <si>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</si>
  <si>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</si>
  <si>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</si>
  <si>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</si>
  <si>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</si>
  <si>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</si>
  <si>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</si>
  <si>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</si>
  <si>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</si>
  <si>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</si>
  <si>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</si>
  <si>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</si>
  <si>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</si>
  <si>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</si>
  <si>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</si>
  <si>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</si>
  <si>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</si>
  <si>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</si>
  <si>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</si>
  <si>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</si>
  <si>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</si>
  <si>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</si>
  <si>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</si>
  <si>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</si>
  <si>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</si>
  <si>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</si>
  <si>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</si>
  <si>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</si>
  <si>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</si>
  <si>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</si>
  <si>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</si>
  <si>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</si>
  <si>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</si>
  <si>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</si>
  <si>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</si>
  <si>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</si>
  <si>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</si>
  <si>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</si>
  <si>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</si>
  <si>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</si>
  <si>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</si>
  <si>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</si>
  <si>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</si>
  <si>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</si>
  <si>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</si>
  <si>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</si>
  <si>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</si>
  <si>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</si>
  <si>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</si>
  <si>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</si>
  <si>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</si>
  <si>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</si>
  <si>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</si>
  <si>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</si>
  <si>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</si>
  <si>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</si>
  <si>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</si>
  <si>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</si>
  <si>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</si>
  <si>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</si>
  <si>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</si>
  <si>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</si>
  <si>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</si>
  <si>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</si>
  <si>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</si>
  <si>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</si>
  <si>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</si>
  <si>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</si>
  <si>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</si>
  <si>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</si>
  <si>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</si>
  <si>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</si>
  <si>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</si>
  <si>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</si>
  <si>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</si>
  <si>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</si>
  <si>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</si>
  <si>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</si>
  <si>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</si>
  <si>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</si>
  <si>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</si>
  <si>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</si>
  <si>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</si>
  <si>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</si>
  <si>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</si>
  <si>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</si>
  <si>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</si>
  <si>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</si>
  <si>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</si>
  <si>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</si>
  <si>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</si>
  <si>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</si>
  <si>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</si>
  <si>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</si>
  <si>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</si>
  <si>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</si>
  <si>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</si>
  <si>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</si>
  <si>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</si>
  <si>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</si>
  <si>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</si>
  <si>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</si>
  <si>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</si>
  <si>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</si>
  <si>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</si>
  <si>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</si>
  <si>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</si>
  <si>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</si>
  <si>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</si>
  <si>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</si>
  <si>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</si>
  <si>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</si>
  <si>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</si>
  <si>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</si>
  <si>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</si>
  <si>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</si>
  <si>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</si>
  <si>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</si>
  <si>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</si>
  <si>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</si>
  <si>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</si>
  <si>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</si>
  <si>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</si>
  <si>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</si>
  <si>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</si>
  <si>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</si>
  <si>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</si>
  <si>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</si>
  <si>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</si>
  <si>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</si>
  <si>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</si>
  <si>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</si>
  <si>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</si>
  <si>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</si>
  <si>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</si>
  <si>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</si>
  <si>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</si>
  <si>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</si>
  <si>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</si>
  <si>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</si>
  <si>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</si>
  <si>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</si>
  <si>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</si>
  <si>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</si>
  <si>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</si>
  <si>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</si>
  <si>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</si>
  <si>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</si>
  <si>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</si>
  <si>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</si>
  <si>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</si>
  <si>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</si>
  <si>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</si>
  <si>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</si>
  <si>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</si>
  <si>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</si>
  <si>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</si>
  <si>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</si>
  <si>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</si>
  <si>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</si>
  <si>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</si>
  <si>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</si>
  <si>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</si>
  <si>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</si>
  <si>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</si>
  <si>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</si>
  <si>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</si>
  <si>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</si>
  <si>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</si>
  <si>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</si>
  <si>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</si>
  <si>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</si>
  <si>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</si>
  <si>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</si>
  <si>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</si>
  <si>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</si>
  <si>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</si>
  <si>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</si>
  <si>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</si>
  <si>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</si>
  <si>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</si>
  <si>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</si>
  <si>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</si>
  <si>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</si>
  <si>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</si>
  <si>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</si>
  <si>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</si>
  <si>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</si>
  <si>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</si>
  <si>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</si>
  <si>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</si>
  <si>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</si>
  <si>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</si>
  <si>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</si>
  <si>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</si>
  <si>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</si>
  <si>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</si>
  <si>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</si>
  <si>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</si>
  <si>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</si>
  <si>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</si>
  <si>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</si>
  <si>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</si>
  <si>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</si>
  <si>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</si>
  <si>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</si>
  <si>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</si>
  <si>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</si>
  <si>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</si>
  <si>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</si>
  <si>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</si>
  <si>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</si>
  <si>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</si>
  <si>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</si>
  <si>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</si>
  <si>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</si>
  <si>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</si>
  <si>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</si>
  <si>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</si>
  <si>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</si>
  <si>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</si>
  <si>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</si>
  <si>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</si>
  <si>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</si>
  <si>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</si>
  <si>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</si>
  <si>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</si>
  <si>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</si>
  <si>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</si>
  <si>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</si>
  <si>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</si>
  <si>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</si>
  <si>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</si>
  <si>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</si>
  <si>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</si>
  <si>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</si>
  <si>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</si>
  <si>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</si>
  <si>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</si>
  <si>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</si>
  <si>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</si>
  <si>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</si>
  <si>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</si>
  <si>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</si>
  <si>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</si>
  <si>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</si>
  <si>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</si>
  <si>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</si>
  <si>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</si>
  <si>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</si>
  <si>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</si>
  <si>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</si>
  <si>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</si>
  <si>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</si>
  <si>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</si>
  <si>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</si>
  <si>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</si>
  <si>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</si>
  <si>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</si>
  <si>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</si>
  <si>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</si>
  <si>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</si>
  <si>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</si>
  <si>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</si>
  <si>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</si>
  <si>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</si>
  <si>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</si>
  <si>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</si>
  <si>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</si>
  <si>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</si>
  <si>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</si>
  <si>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</si>
  <si>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</si>
  <si>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</si>
  <si>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</si>
  <si>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</si>
  <si>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</si>
  <si>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</si>
  <si>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</si>
  <si>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</si>
  <si>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</si>
  <si>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</si>
  <si>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</si>
  <si>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</si>
  <si>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</si>
  <si>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</si>
  <si>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</si>
  <si>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</si>
  <si>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</si>
  <si>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</si>
  <si>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</si>
  <si>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</si>
  <si>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</si>
  <si>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</si>
  <si>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</si>
  <si>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</si>
  <si>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</si>
  <si>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</si>
  <si>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</si>
  <si>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</si>
  <si>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</si>
  <si>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</si>
  <si>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</si>
  <si>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</si>
  <si>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</si>
  <si>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</si>
  <si>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</si>
  <si>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</si>
  <si>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</si>
  <si>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</si>
  <si>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</si>
  <si>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</si>
  <si>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</si>
  <si>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</si>
  <si>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</si>
  <si>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</si>
  <si>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</si>
  <si>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</si>
  <si>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</si>
  <si>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</si>
  <si>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</si>
  <si>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</si>
  <si>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</si>
  <si>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</si>
  <si>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</si>
  <si>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</si>
  <si>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</si>
  <si>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</si>
  <si>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</si>
  <si>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</si>
  <si>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</si>
  <si>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</si>
  <si>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</si>
  <si>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</si>
  <si>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</si>
  <si>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</si>
  <si>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</si>
  <si>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</si>
  <si>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</si>
  <si>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</si>
  <si>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</si>
  <si>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</si>
  <si>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</si>
  <si>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</si>
  <si>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</si>
  <si>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</si>
  <si>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</si>
  <si>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</si>
  <si>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</si>
  <si>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</si>
  <si>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</si>
  <si>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</si>
  <si>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</si>
  <si>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</si>
  <si>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</si>
  <si>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</si>
  <si>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</si>
  <si>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</si>
  <si>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</si>
  <si>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</si>
  <si>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</si>
  <si>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</si>
  <si>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</si>
  <si>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</si>
  <si>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</si>
  <si>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</si>
  <si>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</si>
  <si>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</si>
  <si>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</si>
  <si>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</si>
  <si>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</si>
  <si>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</si>
  <si>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</si>
  <si>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</si>
  <si>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</si>
  <si>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</si>
  <si>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</si>
  <si>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</si>
  <si>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</si>
  <si>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</si>
  <si>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</si>
  <si>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</si>
  <si>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</si>
  <si>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</si>
  <si>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</si>
  <si>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</si>
  <si>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</si>
  <si>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</si>
  <si>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</si>
  <si>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</si>
  <si>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</si>
  <si>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</si>
  <si>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</si>
  <si>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</si>
  <si>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</si>
  <si>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</si>
  <si>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</si>
  <si>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</si>
  <si>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</si>
  <si>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</si>
  <si>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</si>
  <si>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</si>
  <si>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</si>
  <si>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</si>
  <si>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</si>
  <si>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</si>
  <si>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</si>
  <si>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</si>
  <si>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</si>
  <si>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</si>
  <si>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</si>
  <si>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</si>
  <si>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</si>
  <si>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</si>
  <si>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</si>
  <si>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</si>
  <si>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</si>
  <si>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</si>
  <si>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</si>
  <si>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</si>
  <si>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</si>
  <si>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</si>
  <si>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</si>
  <si>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</si>
  <si>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</si>
  <si>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</si>
  <si>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</si>
  <si>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</si>
  <si>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</si>
  <si>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</si>
  <si>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</si>
  <si>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</si>
  <si>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</si>
  <si>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</si>
  <si>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</si>
  <si>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</si>
  <si>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</si>
  <si>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</si>
  <si>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</si>
  <si>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</si>
  <si>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</si>
  <si>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</si>
  <si>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</si>
  <si>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</si>
  <si>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</si>
  <si>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</si>
  <si>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</si>
  <si>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</si>
  <si>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</si>
  <si>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</si>
  <si>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</si>
  <si>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</si>
  <si>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</si>
  <si>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</si>
  <si>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</si>
  <si>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</si>
  <si>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</si>
  <si>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</si>
  <si>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</si>
  <si>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</si>
  <si>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</si>
  <si>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</si>
  <si>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</si>
  <si>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</si>
  <si>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</si>
  <si>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</si>
  <si>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</si>
  <si>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</si>
  <si>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</si>
  <si>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</si>
  <si>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</si>
  <si>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</si>
  <si>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</si>
  <si>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</si>
  <si>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</si>
  <si>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</si>
  <si>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</si>
  <si>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</si>
  <si>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</si>
  <si>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</si>
  <si>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</si>
  <si>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</si>
  <si>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</si>
  <si>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</si>
  <si>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</si>
  <si>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</si>
  <si>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</si>
  <si>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</si>
  <si>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</si>
  <si>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</si>
  <si>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</si>
  <si>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</si>
  <si>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</si>
  <si>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</si>
  <si>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</si>
  <si>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</si>
  <si>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</si>
  <si>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</si>
  <si>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</si>
  <si>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</si>
  <si>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</si>
  <si>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</si>
  <si>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</si>
  <si>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</si>
  <si>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</si>
  <si>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</si>
  <si>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</si>
  <si>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</si>
  <si>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</si>
  <si>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</si>
  <si>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</si>
  <si>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</si>
  <si>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</si>
  <si>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</si>
  <si>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</si>
  <si>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</si>
  <si>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</si>
  <si>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</si>
  <si>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</si>
  <si>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</si>
  <si>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</si>
  <si>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</si>
  <si>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</si>
  <si>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</si>
  <si>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</si>
  <si>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</si>
  <si>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</si>
  <si>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</si>
  <si>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</si>
  <si>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</si>
  <si>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</si>
  <si>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</si>
  <si>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</si>
  <si>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</si>
  <si>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</si>
  <si>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</si>
  <si>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</si>
  <si>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</si>
  <si>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</si>
  <si>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</si>
  <si>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</si>
  <si>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</si>
  <si>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</si>
  <si>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</si>
  <si>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</si>
  <si>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</si>
  <si>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</si>
  <si>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</si>
  <si>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</si>
  <si>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</si>
  <si>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</si>
  <si>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</si>
  <si>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</si>
  <si>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</si>
  <si>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</si>
  <si>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</si>
  <si>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</si>
  <si>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</si>
  <si>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</si>
  <si>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</si>
  <si>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</si>
  <si>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</si>
  <si>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</si>
  <si>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</si>
  <si>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</si>
  <si>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</si>
  <si>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</si>
  <si>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</si>
  <si>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</si>
  <si>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</si>
  <si>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</si>
  <si>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</si>
  <si>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</si>
  <si>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</si>
  <si>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</si>
  <si>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</si>
  <si>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</si>
  <si>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</si>
  <si>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</si>
  <si>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</si>
  <si>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</si>
  <si>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</si>
  <si>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</si>
  <si>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</si>
  <si>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</si>
  <si>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</si>
  <si>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</si>
  <si>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</si>
  <si>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</si>
  <si>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</si>
  <si>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</si>
  <si>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</si>
  <si>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</si>
  <si>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</si>
  <si>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</si>
  <si>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</si>
  <si>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</si>
  <si>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</si>
  <si>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</si>
  <si>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</si>
  <si>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</si>
  <si>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</si>
  <si>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</si>
  <si>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</si>
  <si>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</si>
  <si>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</si>
  <si>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</si>
  <si>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</si>
  <si>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</si>
  <si>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</si>
  <si>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</si>
  <si>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</si>
  <si>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</si>
  <si>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</si>
  <si>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</si>
  <si>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</si>
  <si>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</si>
  <si>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</si>
  <si>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</si>
  <si>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</si>
  <si>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</si>
  <si>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</si>
  <si>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</si>
  <si>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</si>
  <si>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</si>
  <si>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</si>
  <si>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</si>
  <si>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</si>
  <si>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</si>
  <si>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</si>
  <si>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</si>
  <si>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</si>
  <si>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</si>
  <si>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</si>
  <si>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</si>
  <si>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</si>
  <si>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</si>
  <si>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</si>
  <si>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</si>
  <si>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</si>
  <si>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</si>
  <si>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</si>
  <si>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</si>
  <si>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</si>
  <si>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</si>
  <si>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</si>
  <si>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</si>
  <si>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</si>
  <si>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</si>
  <si>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</si>
  <si>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</si>
  <si>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</si>
  <si>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</si>
  <si>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</si>
  <si>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</si>
  <si>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</si>
  <si>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</si>
  <si>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</si>
  <si>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</si>
  <si>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</si>
  <si>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</si>
  <si>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</si>
  <si>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</si>
  <si>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</si>
  <si>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</si>
  <si>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</si>
  <si>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</si>
  <si>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</si>
  <si>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</si>
  <si>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</si>
  <si>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</si>
  <si>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</si>
  <si>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</si>
  <si>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</si>
  <si>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</si>
  <si>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</si>
  <si>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</si>
  <si>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</si>
  <si>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</si>
  <si>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</si>
  <si>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</si>
  <si>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</si>
  <si>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</si>
  <si>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</si>
  <si>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</si>
  <si>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</si>
  <si>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</si>
  <si>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</si>
  <si>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</si>
  <si>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</si>
  <si>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</si>
  <si>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</si>
  <si>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</si>
  <si>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</si>
  <si>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</si>
  <si>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</si>
  <si>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</si>
  <si>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</si>
  <si>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</si>
  <si>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</si>
  <si>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</si>
  <si>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</si>
  <si>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</si>
  <si>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</si>
  <si>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</si>
  <si>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</si>
  <si>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</si>
  <si>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</si>
  <si>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</si>
  <si>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</si>
  <si>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</si>
  <si>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</si>
  <si>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</si>
  <si>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</si>
  <si>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</si>
  <si>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</si>
  <si>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</si>
  <si>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</si>
  <si>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</si>
  <si>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</si>
  <si>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</si>
  <si>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</si>
  <si>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</si>
  <si>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</si>
  <si>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</si>
  <si>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</si>
  <si>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</si>
  <si>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</si>
  <si>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</si>
  <si>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</si>
  <si>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</si>
  <si>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</si>
  <si>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</si>
  <si>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</si>
  <si>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</si>
  <si>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</si>
  <si>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</si>
  <si>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</si>
  <si>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</si>
  <si>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</si>
  <si>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</si>
  <si>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</si>
  <si>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</si>
  <si>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</si>
  <si>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</si>
  <si>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</si>
  <si>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</si>
  <si>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</si>
  <si>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</si>
  <si>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</si>
  <si>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</si>
  <si>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</si>
  <si>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</si>
  <si>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</si>
  <si>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</si>
  <si>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</si>
  <si>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</si>
  <si>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</si>
  <si>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</si>
  <si>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</si>
  <si>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</si>
  <si>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</si>
  <si>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</si>
  <si>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</si>
  <si>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</si>
  <si>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</si>
  <si>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</si>
  <si>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</si>
  <si>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</si>
  <si>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</si>
  <si>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</si>
  <si>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</si>
  <si>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</si>
  <si>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</si>
  <si>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</si>
  <si>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</si>
  <si>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</si>
  <si>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</si>
  <si>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</si>
  <si>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</si>
  <si>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</si>
  <si>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</si>
  <si>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</si>
  <si>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</si>
  <si>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</si>
  <si>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</si>
  <si>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</si>
  <si>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</si>
  <si>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</si>
  <si>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</si>
  <si>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</si>
  <si>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</si>
  <si>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</si>
  <si>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</si>
  <si>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</si>
  <si>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</si>
  <si>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</si>
  <si>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</si>
  <si>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</si>
  <si>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</si>
  <si>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</si>
  <si>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</si>
  <si>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</si>
  <si>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</si>
  <si>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</si>
  <si>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</si>
  <si>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</si>
  <si>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</si>
  <si>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</si>
  <si>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</si>
  <si>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</si>
  <si>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</si>
  <si>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</si>
  <si>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</si>
  <si>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</si>
  <si>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</si>
  <si>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</si>
  <si>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</si>
  <si>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</si>
  <si>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</si>
  <si>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</si>
  <si>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</si>
  <si>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</si>
  <si>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</si>
  <si>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</si>
  <si>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</si>
  <si>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</si>
  <si>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</si>
  <si>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</si>
  <si>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</si>
  <si>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</si>
  <si>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</si>
  <si>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</si>
  <si>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</si>
  <si>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</si>
  <si>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</si>
  <si>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</si>
  <si>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</si>
  <si>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</si>
  <si>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</si>
  <si>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</si>
  <si>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</si>
  <si>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</si>
  <si>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</si>
  <si>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</si>
  <si>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</si>
  <si>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</si>
  <si>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</si>
  <si>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</si>
  <si>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</si>
  <si>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</si>
  <si>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</si>
  <si>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</si>
  <si>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</si>
  <si>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</si>
  <si>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</si>
  <si>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</si>
  <si>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</si>
  <si>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</si>
  <si>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</si>
  <si>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</si>
  <si>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</si>
  <si>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</si>
  <si>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</si>
  <si>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</si>
  <si>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</si>
  <si>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</si>
  <si>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</si>
  <si>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</si>
  <si>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</si>
  <si>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</si>
  <si>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</si>
  <si>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</si>
  <si>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</si>
  <si>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</si>
  <si>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</si>
  <si>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</si>
  <si>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</si>
  <si>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</si>
  <si>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</si>
  <si>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</si>
  <si>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</si>
  <si>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</si>
  <si>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</si>
  <si>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</si>
  <si>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</si>
  <si>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</si>
  <si>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</si>
  <si>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</si>
  <si>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</si>
  <si>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</si>
  <si>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</si>
  <si>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</si>
  <si>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</si>
  <si>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</si>
  <si>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</si>
  <si>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</si>
  <si>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</si>
  <si>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</si>
  <si>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</si>
  <si>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</si>
  <si>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</si>
  <si>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</si>
  <si>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</si>
  <si>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</si>
  <si>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</si>
  <si>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</si>
  <si>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</si>
  <si>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</si>
  <si>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</si>
  <si>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</si>
  <si>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</si>
  <si>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</si>
  <si>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</si>
  <si>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</si>
  <si>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</si>
  <si>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</si>
  <si>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</si>
  <si>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</si>
  <si>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</si>
  <si>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</si>
  <si>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</si>
  <si>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</si>
  <si>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</si>
  <si>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</si>
  <si>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</si>
  <si>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</si>
  <si>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</si>
  <si>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</si>
  <si>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</si>
  <si>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</si>
  <si>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</si>
  <si>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</si>
  <si>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</si>
  <si>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</si>
  <si>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</si>
  <si>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</si>
  <si>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</si>
  <si>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</si>
  <si>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</si>
  <si>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</si>
  <si>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</si>
  <si>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</si>
  <si>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</si>
  <si>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</si>
  <si>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</si>
  <si>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</si>
  <si>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</si>
  <si>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</si>
  <si>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</si>
  <si>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</si>
  <si>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</si>
  <si>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</si>
  <si>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</si>
  <si>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</si>
  <si>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</si>
  <si>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</si>
  <si>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</si>
  <si>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</si>
  <si>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</si>
  <si>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</si>
  <si>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</si>
  <si>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</si>
  <si>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</si>
  <si>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</si>
  <si>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</si>
  <si>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</si>
  <si>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</si>
  <si>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</si>
  <si>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</si>
  <si>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</si>
  <si>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</si>
  <si>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</si>
  <si>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</si>
  <si>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</si>
  <si>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</si>
  <si>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</si>
  <si>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</si>
  <si>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</si>
  <si>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</si>
  <si>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</si>
  <si>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</si>
  <si>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</si>
  <si>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</si>
  <si>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</si>
  <si>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</si>
  <si>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</si>
  <si>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</si>
  <si>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</si>
  <si>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</si>
  <si>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</si>
  <si>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</si>
  <si>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</si>
  <si>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</si>
  <si>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</si>
  <si>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</si>
  <si>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</si>
  <si>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</si>
  <si>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</si>
  <si>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</si>
  <si>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</si>
  <si>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</si>
  <si>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</si>
  <si>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</si>
  <si>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</si>
  <si>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</si>
  <si>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</si>
  <si>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</si>
  <si>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</si>
  <si>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</si>
  <si>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</si>
  <si>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</si>
  <si>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</si>
  <si>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</si>
  <si>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</si>
  <si>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</si>
  <si>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</si>
  <si>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</si>
  <si>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</si>
  <si>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</si>
  <si>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</si>
  <si>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</si>
  <si>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</si>
  <si>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</si>
  <si>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</si>
  <si>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</si>
  <si>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</si>
  <si>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</si>
  <si>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</si>
  <si>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</si>
  <si>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</si>
  <si>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</si>
  <si>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</si>
  <si>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</si>
  <si>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</si>
  <si>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</si>
  <si>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</si>
  <si>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</si>
  <si>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</si>
  <si>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</si>
  <si>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</si>
  <si>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</si>
  <si>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</si>
  <si>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</si>
  <si>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</si>
  <si>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</si>
  <si>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</si>
  <si>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</si>
  <si>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</si>
  <si>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</si>
  <si>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</si>
  <si>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</si>
  <si>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</si>
  <si>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</si>
  <si>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</si>
  <si>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</si>
  <si>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</si>
  <si>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</si>
  <si>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</si>
  <si>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</si>
  <si>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</si>
  <si>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</si>
  <si>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</si>
  <si>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</si>
  <si>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</si>
  <si>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</si>
  <si>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</si>
  <si>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</si>
  <si>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</si>
  <si>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</si>
  <si>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</si>
  <si>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</si>
  <si>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</si>
  <si>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</si>
  <si>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</si>
  <si>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</si>
  <si>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</si>
  <si>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</si>
  <si>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</si>
  <si>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</si>
  <si>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</si>
  <si>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</si>
  <si>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</si>
  <si>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</si>
  <si>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</si>
  <si>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</si>
  <si>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</si>
  <si>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</si>
  <si>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</si>
  <si>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</si>
  <si>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</si>
  <si>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</si>
  <si>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</si>
  <si>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</si>
  <si>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</si>
  <si>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</si>
  <si>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</si>
  <si>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</si>
  <si>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</si>
  <si>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</si>
  <si>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</si>
  <si>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</si>
  <si>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</si>
  <si>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</si>
  <si>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</si>
  <si>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</si>
  <si>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</si>
  <si>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</si>
  <si>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</si>
  <si>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</si>
  <si>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</si>
  <si>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</si>
  <si>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</si>
  <si>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</si>
  <si>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</si>
  <si>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</si>
  <si>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</si>
  <si>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</si>
  <si>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</si>
  <si>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</si>
  <si>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</si>
  <si>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</si>
  <si>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</si>
  <si>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</si>
  <si>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</si>
  <si>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</si>
  <si>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</si>
  <si>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</si>
  <si>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</si>
  <si>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</si>
  <si>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</si>
  <si>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</si>
  <si>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</si>
  <si>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</si>
  <si>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</si>
  <si>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</si>
  <si>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</si>
  <si>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</si>
  <si>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</si>
  <si>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</si>
  <si>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</si>
  <si>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</si>
  <si>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</si>
  <si>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</si>
  <si>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</si>
  <si>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</si>
  <si>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</si>
  <si>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</si>
  <si>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</si>
  <si>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</si>
  <si>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</si>
  <si>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</si>
  <si>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</si>
  <si>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</si>
  <si>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</si>
  <si>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</si>
  <si>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</si>
  <si>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</si>
  <si>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</si>
  <si>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</si>
  <si>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</si>
  <si>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</si>
  <si>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</si>
  <si>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</si>
  <si>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</si>
  <si>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</si>
  <si>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</si>
  <si>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</si>
  <si>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</si>
  <si>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</si>
  <si>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</si>
  <si>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</si>
  <si>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</si>
  <si>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</si>
  <si>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</si>
  <si>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</si>
  <si>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</si>
  <si>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</si>
  <si>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</si>
  <si>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</si>
  <si>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</si>
  <si>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</si>
  <si>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</si>
  <si>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</si>
  <si>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</si>
  <si>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</si>
  <si>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</si>
  <si>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</si>
  <si>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</si>
  <si>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</si>
  <si>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</si>
  <si>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</si>
  <si>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</si>
  <si>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</si>
  <si>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</si>
  <si>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</si>
  <si>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</si>
  <si>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</si>
  <si>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</si>
  <si>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</si>
  <si>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</si>
  <si>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</si>
  <si>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</si>
  <si>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</si>
  <si>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</si>
  <si>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</si>
  <si>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</si>
  <si>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</si>
  <si>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</si>
  <si>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</si>
  <si>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</si>
  <si>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</si>
  <si>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</si>
  <si>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</si>
  <si>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</si>
  <si>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</si>
  <si>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</si>
  <si>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</si>
  <si>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</si>
  <si>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</si>
  <si>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</si>
  <si>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</si>
  <si>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</si>
  <si>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</si>
  <si>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</si>
  <si>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</si>
  <si>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</si>
  <si>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</si>
  <si>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</si>
  <si>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</si>
  <si>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</si>
  <si>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</si>
  <si>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</si>
  <si>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</si>
  <si>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</si>
  <si>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</si>
  <si>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</si>
  <si>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</si>
  <si>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</si>
  <si>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</si>
  <si>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</si>
  <si>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</si>
  <si>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</si>
  <si>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</si>
  <si>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</si>
  <si>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</si>
  <si>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</si>
  <si>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</si>
  <si>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</si>
  <si>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</si>
  <si>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</si>
  <si>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</si>
  <si>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</si>
  <si>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</si>
  <si>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</si>
  <si>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</si>
  <si>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</si>
  <si>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</si>
  <si>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</si>
  <si>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</si>
  <si>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</si>
  <si>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</si>
  <si>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</si>
  <si>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</si>
  <si>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</si>
  <si>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</si>
  <si>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</si>
  <si>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</si>
  <si>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</si>
  <si>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</si>
  <si>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</si>
  <si>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</si>
  <si>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</si>
  <si>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</si>
  <si>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</si>
  <si>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</si>
  <si>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</si>
  <si>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</si>
  <si>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</si>
  <si>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</si>
  <si>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</si>
  <si>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</si>
  <si>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</si>
  <si>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</si>
  <si>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</si>
  <si>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</si>
  <si>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</si>
  <si>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</si>
  <si>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</si>
  <si>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</si>
  <si>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</si>
  <si>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</si>
  <si>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</si>
  <si>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</si>
  <si>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</si>
  <si>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</si>
  <si>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</si>
  <si>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</si>
  <si>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</si>
  <si>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</si>
  <si>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</si>
  <si>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</si>
  <si>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</si>
  <si>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</si>
  <si>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</si>
  <si>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</si>
  <si>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</si>
  <si>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</si>
  <si>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</si>
  <si>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</si>
  <si>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</si>
  <si>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</si>
  <si>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</si>
  <si>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</si>
  <si>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</si>
  <si>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</si>
  <si>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</si>
  <si>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</si>
  <si>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</si>
  <si>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</si>
  <si>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</si>
  <si>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</si>
  <si>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</si>
  <si>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</si>
  <si>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</si>
  <si>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</si>
  <si>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</si>
  <si>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</si>
  <si>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</si>
  <si>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</si>
  <si>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</si>
  <si>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</si>
  <si>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</si>
  <si>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</si>
  <si>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</si>
  <si>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</si>
  <si>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</si>
  <si>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</si>
  <si>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</si>
  <si>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</si>
  <si>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</si>
  <si>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</si>
  <si>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</si>
  <si>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</si>
  <si>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</si>
  <si>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</si>
  <si>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</si>
  <si>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</si>
  <si>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</si>
  <si>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</si>
  <si>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</si>
  <si>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</si>
  <si>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</si>
  <si>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</si>
  <si>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</si>
  <si>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</si>
  <si>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</si>
  <si>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</si>
  <si>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</si>
  <si>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</si>
  <si>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</si>
  <si>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</si>
  <si>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</si>
  <si>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</si>
  <si>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</si>
  <si>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</si>
  <si>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</si>
  <si>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</si>
  <si>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</si>
  <si>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</si>
  <si>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</si>
  <si>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</si>
  <si>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</si>
  <si>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</si>
  <si>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</si>
  <si>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</si>
  <si>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</si>
  <si>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</si>
  <si>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</si>
  <si>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</si>
  <si>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</si>
  <si>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</si>
  <si>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</si>
  <si>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</si>
  <si>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</si>
  <si>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</si>
  <si>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</si>
  <si>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</si>
  <si>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</si>
  <si>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</si>
  <si>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</si>
  <si>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</si>
  <si>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</si>
  <si>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</si>
  <si>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</si>
  <si>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</si>
  <si>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</si>
  <si>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</si>
  <si>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</si>
  <si>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</si>
  <si>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</si>
  <si>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</si>
  <si>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</si>
  <si>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</si>
  <si>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</si>
  <si>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</si>
  <si>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</si>
  <si>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</si>
  <si>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</si>
  <si>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</si>
  <si>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</si>
  <si>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</si>
  <si>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</si>
  <si>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</si>
  <si>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</si>
  <si>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</si>
  <si>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</si>
  <si>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</si>
  <si>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</si>
  <si>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</si>
  <si>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</si>
  <si>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</si>
  <si>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</si>
  <si>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</si>
  <si>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</si>
  <si>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</si>
  <si>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</si>
  <si>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</si>
  <si>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</si>
  <si>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</si>
  <si>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</si>
  <si>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</si>
  <si>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</si>
  <si>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</si>
  <si>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</si>
  <si>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</si>
  <si>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</si>
  <si>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</si>
  <si>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</si>
  <si>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</si>
  <si>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</si>
  <si>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</si>
  <si>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</si>
  <si>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</si>
  <si>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</si>
  <si>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</si>
  <si>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</si>
  <si>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</si>
  <si>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</si>
  <si>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</si>
  <si>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</si>
  <si>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</si>
  <si>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</si>
  <si>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</si>
  <si>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</si>
  <si>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</si>
  <si>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</si>
  <si>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</si>
  <si>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</si>
  <si>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</si>
  <si>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</si>
  <si>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</si>
  <si>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</si>
  <si>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</si>
  <si>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</si>
  <si>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</si>
  <si>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</si>
  <si>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</si>
  <si>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</si>
  <si>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</si>
  <si>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</si>
  <si>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</si>
  <si>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</si>
  <si>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</si>
  <si>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</si>
  <si>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</si>
  <si>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</si>
  <si>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</si>
  <si>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</si>
  <si>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</si>
  <si>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</si>
  <si>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</si>
  <si>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</si>
  <si>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</si>
  <si>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</si>
  <si>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</si>
  <si>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</si>
  <si>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</si>
  <si>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</si>
  <si>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</si>
  <si>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</si>
  <si>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</si>
  <si>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</si>
  <si>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</si>
  <si>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</si>
  <si>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</si>
  <si>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</si>
  <si>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</si>
  <si>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</si>
  <si>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</si>
  <si>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</si>
  <si>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</si>
  <si>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</si>
  <si>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</si>
  <si>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</si>
  <si>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</si>
  <si>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</si>
  <si>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</si>
  <si>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</si>
  <si>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</si>
  <si>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</si>
  <si>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</si>
  <si>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</si>
  <si>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</si>
  <si>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</si>
  <si>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</si>
  <si>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</si>
  <si>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</si>
  <si>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</si>
  <si>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</si>
  <si>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</si>
  <si>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</si>
  <si>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</si>
  <si>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</si>
  <si>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</si>
  <si>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</si>
  <si>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</si>
  <si>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</si>
  <si>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</si>
  <si>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</si>
  <si>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</si>
  <si>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</si>
  <si>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</si>
  <si>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</si>
  <si>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</si>
  <si>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</si>
  <si>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</si>
  <si>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</si>
  <si>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</si>
  <si>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</si>
  <si>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</si>
  <si>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</si>
  <si>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</si>
  <si>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</si>
  <si>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</si>
  <si>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</si>
  <si>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</si>
  <si>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</si>
  <si>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</si>
  <si>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</si>
  <si>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</si>
  <si>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</si>
  <si>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</si>
  <si>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</si>
  <si>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</si>
  <si>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</si>
  <si>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</si>
  <si>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</si>
  <si>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</si>
  <si>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</si>
  <si>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</si>
  <si>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</si>
  <si>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</si>
  <si>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</si>
  <si>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</si>
  <si>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</si>
  <si>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</si>
  <si>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</si>
  <si>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</si>
  <si>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</si>
  <si>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</si>
  <si>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</si>
  <si>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</si>
  <si>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</si>
  <si>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</si>
  <si>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</si>
  <si>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</si>
  <si>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</si>
  <si>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</si>
  <si>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</si>
  <si>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</si>
  <si>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</si>
  <si>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</si>
  <si>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</si>
  <si>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</si>
  <si>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</si>
  <si>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</si>
  <si>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</si>
  <si>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</si>
  <si>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</si>
  <si>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</si>
  <si>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</si>
  <si>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</si>
  <si>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</si>
  <si>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</si>
  <si>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</si>
  <si>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</si>
  <si>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</si>
  <si>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</si>
  <si>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</si>
  <si>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</si>
  <si>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</si>
  <si>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</si>
  <si>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</si>
  <si>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</si>
  <si>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</si>
  <si>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</si>
  <si>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</si>
  <si>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</si>
  <si>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</si>
  <si>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</si>
  <si>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</si>
  <si>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</si>
  <si>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</si>
  <si>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</si>
  <si>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</si>
  <si>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</si>
  <si>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</si>
  <si>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</si>
  <si>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</si>
  <si>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</si>
  <si>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</si>
  <si>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</si>
  <si>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</si>
  <si>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</si>
  <si>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</si>
  <si>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</si>
  <si>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</si>
  <si>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</si>
  <si>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</si>
  <si>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</si>
  <si>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</si>
  <si>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</si>
  <si>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</si>
  <si>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</si>
  <si>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</si>
  <si>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</si>
  <si>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</si>
  <si>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</si>
  <si>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</si>
  <si>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</si>
  <si>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</si>
  <si>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</si>
  <si>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</si>
  <si>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</si>
  <si>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</si>
  <si>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</si>
  <si>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</si>
  <si>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</si>
  <si>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</si>
  <si>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</si>
  <si>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</si>
  <si>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</si>
  <si>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</si>
  <si>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</si>
  <si>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</si>
  <si>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</si>
  <si>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</si>
  <si>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</si>
  <si>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</si>
  <si>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</si>
  <si>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</si>
  <si>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</si>
  <si>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</si>
  <si>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</si>
  <si>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</si>
  <si>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</si>
  <si>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</si>
  <si>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</si>
  <si>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</si>
  <si>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</si>
  <si>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</si>
  <si>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</si>
  <si>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</si>
  <si>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</si>
  <si>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</si>
  <si>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</si>
  <si>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</si>
  <si>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</si>
  <si>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</si>
  <si>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</si>
  <si>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</si>
  <si>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</si>
  <si>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</si>
  <si>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</si>
  <si>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</si>
  <si>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</si>
  <si>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</si>
  <si>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</si>
  <si>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</si>
  <si>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</si>
  <si>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</si>
  <si>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</si>
  <si>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</si>
  <si>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</si>
  <si>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</si>
  <si>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</si>
  <si>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</si>
  <si>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</si>
  <si>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</si>
  <si>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</si>
  <si>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</si>
  <si>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</si>
  <si>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</si>
  <si>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</si>
  <si>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</si>
  <si>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</si>
  <si>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</si>
  <si>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</si>
  <si>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</si>
  <si>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</si>
  <si>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</si>
  <si>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</si>
  <si>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</si>
  <si>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</si>
  <si>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</si>
  <si>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</si>
  <si>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</si>
  <si>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</si>
  <si>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</si>
  <si>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</si>
  <si>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</si>
  <si>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</si>
  <si>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</si>
  <si>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</si>
  <si>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</si>
  <si>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</si>
  <si>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</si>
  <si>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</si>
  <si>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</si>
  <si>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</si>
  <si>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</si>
  <si>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</si>
  <si>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</si>
  <si>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</si>
  <si>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</si>
  <si>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</si>
  <si>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</si>
  <si>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</si>
  <si>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</si>
  <si>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</si>
  <si>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</si>
  <si>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</si>
  <si>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</si>
  <si>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</si>
  <si>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</si>
  <si>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</si>
  <si>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</si>
  <si>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</si>
  <si>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</si>
  <si>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</si>
  <si>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</si>
  <si>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</si>
  <si>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</si>
  <si>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</si>
  <si>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</si>
  <si>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</si>
  <si>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</si>
  <si>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</si>
  <si>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</si>
  <si>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</si>
  <si>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</si>
  <si>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</si>
  <si>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</si>
  <si>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</si>
  <si>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</si>
  <si>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</si>
  <si>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</si>
  <si>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</si>
  <si>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</si>
  <si>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</si>
  <si>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</si>
  <si>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</si>
  <si>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</si>
  <si>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</si>
  <si>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</si>
  <si>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</si>
  <si>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</si>
  <si>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</si>
  <si>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</si>
  <si>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</si>
  <si>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</si>
  <si>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</si>
  <si>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</si>
  <si>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</si>
  <si>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</si>
  <si>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</si>
  <si>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</si>
  <si>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</si>
  <si>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</si>
  <si>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</si>
  <si>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</si>
  <si>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</si>
  <si>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</si>
  <si>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</si>
  <si>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</si>
  <si>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</si>
  <si>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</si>
  <si>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</si>
  <si>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</si>
  <si>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</si>
  <si>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</si>
  <si>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</si>
  <si>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</si>
  <si>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</si>
  <si>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</si>
  <si>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</si>
  <si>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</si>
  <si>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</si>
  <si>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</si>
  <si>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</si>
  <si>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</si>
  <si>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</si>
  <si>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</si>
  <si>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</si>
  <si>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</si>
  <si>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</si>
  <si>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</si>
  <si>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</si>
  <si>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</si>
  <si>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</si>
  <si>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</si>
  <si>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</si>
  <si>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</si>
  <si>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</si>
  <si>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</si>
  <si>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</si>
  <si>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</si>
  <si>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</si>
  <si>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</si>
  <si>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</si>
  <si>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</si>
  <si>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</si>
  <si>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</si>
  <si>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</si>
  <si>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</si>
  <si>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</si>
  <si>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</si>
  <si>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</si>
  <si>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</si>
  <si>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</si>
  <si>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</si>
  <si>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</si>
  <si>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</si>
  <si>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</si>
  <si>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</si>
  <si>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</si>
  <si>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</si>
  <si>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</si>
  <si>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</si>
  <si>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</si>
  <si>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</si>
  <si>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</si>
  <si>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</si>
  <si>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</si>
  <si>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</si>
  <si>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</si>
  <si>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</si>
  <si>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</si>
  <si>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</si>
  <si>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</si>
  <si>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</si>
  <si>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</si>
  <si>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</si>
  <si>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</si>
  <si>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</si>
  <si>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</si>
  <si>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</si>
  <si>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</si>
  <si>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</si>
  <si>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</si>
  <si>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</si>
  <si>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</si>
  <si>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</si>
  <si>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</si>
  <si>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</si>
  <si>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</si>
  <si>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</si>
  <si>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</si>
  <si>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</si>
  <si>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</si>
  <si>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</si>
  <si>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</si>
  <si>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</si>
  <si>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</si>
  <si>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</si>
  <si>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</si>
  <si>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</si>
  <si>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</si>
  <si>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</si>
  <si>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</si>
  <si>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</si>
  <si>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</si>
  <si>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</si>
  <si>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</si>
  <si>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</si>
  <si>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</si>
  <si>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</si>
  <si>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</si>
  <si>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</si>
  <si>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</si>
  <si>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</si>
  <si>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</si>
  <si>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</si>
  <si>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</si>
  <si>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</si>
  <si>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</si>
  <si>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</si>
  <si>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</si>
  <si>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</si>
  <si>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</si>
  <si>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</si>
  <si>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</si>
  <si>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</si>
  <si>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</si>
  <si>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</si>
  <si>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</si>
  <si>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</si>
  <si>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</si>
  <si>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</si>
  <si>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</si>
  <si>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</si>
  <si>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</si>
  <si>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</si>
  <si>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</si>
  <si>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</si>
  <si>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</si>
  <si>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</si>
  <si>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</si>
  <si>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</si>
  <si>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</si>
  <si>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</si>
  <si>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</si>
  <si>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</si>
  <si>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</si>
  <si>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</si>
  <si>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</si>
  <si>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</si>
  <si>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</si>
  <si>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</si>
  <si>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</si>
  <si>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</si>
  <si>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</si>
  <si>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</si>
  <si>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</si>
  <si>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</si>
  <si>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</si>
  <si>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</si>
  <si>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</si>
  <si>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</si>
  <si>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</si>
  <si>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</si>
  <si>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</si>
  <si>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</si>
  <si>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</si>
  <si>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</si>
  <si>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</si>
  <si>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</si>
  <si>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</si>
  <si>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</si>
  <si>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</si>
  <si>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</si>
  <si>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</si>
  <si>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</si>
  <si>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</si>
  <si>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</si>
  <si>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</si>
  <si>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</si>
  <si>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</si>
  <si>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</si>
  <si>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</si>
  <si>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</si>
  <si>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</si>
  <si>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</si>
  <si>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</si>
  <si>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</si>
  <si>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</si>
  <si>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</si>
  <si>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</si>
  <si>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</si>
  <si>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</si>
  <si>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</si>
  <si>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</si>
  <si>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</si>
  <si>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</si>
  <si>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</si>
  <si>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</si>
  <si>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</si>
  <si>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</si>
  <si>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</si>
  <si>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</si>
  <si>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</si>
  <si>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</si>
  <si>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</si>
  <si>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</si>
  <si>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</si>
  <si>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</si>
  <si>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</si>
  <si>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</si>
  <si>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</si>
  <si>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</si>
  <si>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</si>
  <si>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</si>
  <si>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</si>
  <si>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</si>
  <si>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</si>
  <si>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</si>
  <si>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</si>
  <si>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</si>
  <si>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</si>
  <si>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</si>
  <si>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</si>
  <si>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</si>
  <si>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</si>
  <si>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</si>
  <si>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</si>
  <si>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</si>
  <si>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</si>
  <si>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</si>
  <si>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</si>
  <si>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</si>
  <si>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</si>
  <si>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</si>
  <si>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</si>
  <si>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</si>
  <si>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</si>
  <si>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</si>
  <si>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</si>
  <si>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</si>
  <si>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</si>
  <si>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</si>
  <si>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</si>
  <si>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</si>
  <si>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</si>
  <si>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</si>
  <si>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</si>
  <si>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</si>
  <si>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</si>
  <si>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</si>
  <si>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</si>
  <si>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</si>
  <si>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</si>
  <si>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</si>
  <si>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</si>
  <si>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</si>
  <si>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</si>
  <si>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</si>
  <si>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</si>
  <si>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</si>
  <si>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</si>
  <si>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</si>
  <si>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</si>
  <si>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</si>
  <si>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</si>
  <si>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</si>
  <si>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</si>
  <si>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</si>
  <si>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</si>
  <si>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</si>
  <si>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</si>
  <si>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</si>
  <si>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</si>
  <si>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</si>
  <si>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</si>
  <si>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</si>
  <si>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</si>
  <si>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</si>
  <si>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</si>
  <si>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</si>
  <si>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</si>
  <si>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</si>
  <si>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</si>
  <si>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</si>
  <si>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</si>
  <si>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</si>
  <si>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</si>
  <si>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</si>
  <si>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</si>
  <si>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</si>
  <si>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</si>
  <si>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</si>
  <si>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</si>
  <si>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</si>
  <si>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</si>
  <si>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</si>
  <si>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</si>
  <si>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</si>
  <si>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</si>
  <si>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</si>
  <si>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</si>
  <si>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</si>
  <si>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</si>
  <si>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</si>
  <si>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</si>
  <si>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</si>
  <si>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</si>
  <si>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</si>
  <si>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</si>
  <si>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</si>
  <si>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</si>
  <si>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</si>
  <si>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</si>
  <si>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</si>
  <si>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</si>
  <si>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</si>
  <si>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</si>
  <si>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</si>
  <si>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</si>
  <si>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</si>
  <si>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</si>
  <si>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</si>
  <si>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</si>
  <si>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</si>
  <si>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</si>
  <si>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</si>
  <si>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</si>
  <si>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</si>
  <si>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</si>
  <si>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</si>
  <si>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</si>
  <si>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</si>
  <si>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</si>
  <si>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</si>
  <si>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</si>
  <si>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</si>
  <si>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</si>
  <si>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</si>
  <si>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</si>
  <si>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</si>
  <si>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</si>
  <si>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</si>
  <si>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</si>
  <si>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</si>
  <si>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</si>
  <si>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</si>
  <si>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</si>
  <si>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</si>
  <si>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</si>
  <si>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</si>
  <si>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</si>
  <si>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</si>
  <si>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</si>
  <si>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</si>
  <si>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</si>
  <si>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</si>
  <si>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</si>
  <si>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</si>
  <si>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</si>
  <si>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</si>
  <si>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</si>
  <si>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</si>
  <si>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</si>
  <si>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</si>
  <si>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</si>
  <si>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</si>
  <si>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</si>
  <si>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</si>
  <si>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</si>
  <si>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</si>
  <si>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</si>
  <si>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</si>
  <si>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</si>
  <si>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</si>
  <si>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</si>
  <si>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</si>
  <si>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</si>
  <si>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</si>
  <si>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</si>
  <si>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</si>
  <si>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</si>
  <si>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</si>
  <si>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</si>
  <si>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</si>
  <si>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</si>
  <si>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</si>
  <si>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</si>
  <si>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</si>
  <si>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</si>
  <si>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</si>
  <si>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</si>
  <si>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</si>
  <si>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</si>
  <si>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</si>
  <si>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</si>
  <si>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</si>
  <si>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</si>
  <si>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</si>
  <si>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</si>
  <si>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</si>
  <si>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</si>
  <si>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</si>
  <si>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</si>
  <si>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</si>
  <si>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</si>
  <si>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</si>
  <si>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</si>
  <si>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</si>
  <si>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</si>
  <si>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</si>
  <si>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</si>
  <si>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</si>
  <si>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</si>
  <si>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</si>
  <si>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</si>
  <si>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</si>
  <si>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</si>
  <si>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</si>
  <si>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</si>
  <si>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</si>
  <si>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</si>
  <si>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</si>
  <si>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</si>
  <si>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</si>
  <si>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</si>
  <si>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</si>
  <si>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</si>
  <si>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</si>
  <si>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</si>
  <si>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</si>
  <si>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</si>
  <si>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</si>
  <si>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</si>
  <si>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</si>
  <si>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</si>
  <si>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</si>
  <si>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</si>
  <si>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</si>
  <si>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</si>
  <si>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</si>
  <si>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</si>
  <si>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</si>
  <si>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</si>
  <si>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</si>
  <si>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</si>
  <si>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</si>
  <si>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</si>
  <si>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</si>
  <si>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</si>
  <si>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</si>
  <si>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</si>
  <si>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</si>
  <si>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</si>
  <si>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</si>
  <si>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</si>
  <si>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</si>
  <si>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</si>
  <si>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</si>
  <si>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</si>
  <si>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</si>
  <si>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</si>
  <si>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</si>
  <si>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</si>
  <si>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</si>
  <si>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</si>
  <si>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</si>
  <si>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</si>
  <si>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</si>
  <si>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</si>
  <si>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</si>
  <si>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</si>
  <si>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</si>
  <si>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</si>
  <si>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</si>
  <si>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</si>
  <si>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</si>
  <si>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</si>
  <si>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</si>
  <si>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</si>
  <si>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</si>
  <si>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</si>
  <si>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</si>
  <si>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</si>
  <si>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</si>
  <si>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</si>
  <si>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</si>
  <si>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</si>
  <si>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</si>
  <si>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</si>
  <si>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</si>
  <si>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</si>
  <si>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</si>
  <si>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</si>
  <si>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</si>
  <si>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</si>
  <si>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</si>
  <si>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</si>
  <si>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</si>
  <si>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</si>
  <si>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</si>
  <si>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</si>
  <si>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</si>
  <si>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</si>
  <si>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</si>
  <si>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</si>
  <si>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</si>
  <si>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</si>
  <si>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</si>
  <si>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</si>
  <si>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</si>
  <si>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</si>
  <si>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</si>
  <si>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</si>
  <si>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</si>
  <si>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</si>
  <si>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</si>
  <si>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</si>
  <si>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</si>
  <si>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</si>
  <si>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</si>
  <si>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</si>
  <si>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</si>
  <si>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</si>
  <si>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</si>
  <si>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</si>
  <si>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</si>
  <si>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</si>
  <si>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</si>
  <si>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</si>
  <si>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</si>
  <si>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</si>
  <si>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</si>
  <si>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</si>
  <si>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</si>
  <si>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</si>
  <si>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</si>
  <si>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</si>
  <si>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</si>
  <si>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</si>
  <si>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</si>
  <si>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</si>
  <si>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</si>
  <si>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</si>
  <si>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</si>
  <si>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</si>
  <si>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</si>
  <si>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</si>
  <si>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</si>
  <si>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</si>
  <si>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</si>
  <si>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</si>
  <si>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</si>
  <si>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</si>
  <si>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</si>
  <si>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</si>
  <si>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</si>
  <si>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</si>
  <si>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</si>
  <si>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</si>
  <si>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</si>
  <si>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</si>
  <si>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</si>
  <si>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</si>
  <si>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</si>
  <si>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</si>
  <si>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</si>
  <si>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</si>
  <si>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</si>
  <si>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</si>
  <si>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</si>
  <si>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</si>
  <si>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</si>
  <si>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</si>
  <si>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</si>
  <si>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</si>
  <si>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</si>
  <si>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</si>
  <si>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</si>
  <si>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</si>
  <si>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</si>
  <si>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</si>
  <si>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</si>
  <si>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</si>
  <si>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</si>
  <si>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</si>
  <si>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</si>
  <si>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</si>
  <si>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</si>
  <si>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</si>
  <si>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</si>
  <si>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</si>
  <si>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</si>
  <si>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</si>
  <si>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</si>
  <si>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</si>
  <si>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</si>
  <si>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</si>
  <si>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</si>
  <si>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</si>
  <si>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</si>
  <si>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</si>
  <si>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</si>
  <si>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</si>
  <si>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</si>
  <si>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</si>
  <si>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</si>
  <si>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</si>
  <si>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</si>
  <si>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</si>
  <si>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</si>
  <si>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</si>
  <si>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</si>
  <si>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</si>
  <si>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</si>
  <si>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</si>
  <si>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</si>
  <si>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</si>
  <si>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</si>
  <si>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</si>
  <si>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</si>
  <si>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</si>
  <si>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</si>
  <si>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</si>
  <si>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</si>
  <si>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</si>
  <si>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</si>
  <si>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</si>
  <si>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</si>
  <si>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</si>
  <si>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</si>
  <si>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</si>
  <si>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</si>
  <si>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</si>
  <si>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</si>
  <si>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</si>
  <si>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</si>
  <si>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</si>
  <si>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</si>
  <si>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</si>
  <si>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</si>
  <si>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</si>
  <si>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</si>
  <si>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</si>
  <si>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</si>
  <si>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</si>
  <si>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</si>
  <si>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</si>
  <si>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</si>
  <si>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</si>
  <si>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</si>
  <si>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</si>
  <si>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</si>
  <si>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</si>
  <si>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</si>
  <si>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</si>
  <si>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</si>
  <si>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</si>
  <si>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</si>
  <si>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</si>
  <si>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</si>
  <si>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</si>
  <si>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</si>
  <si>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</si>
  <si>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</si>
  <si>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</si>
  <si>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</si>
  <si>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</si>
  <si>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</si>
  <si>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</si>
  <si>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</si>
  <si>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</si>
  <si>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</si>
  <si>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</si>
  <si>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</si>
  <si>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</si>
  <si>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</si>
  <si>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</si>
  <si>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</si>
  <si>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</si>
  <si>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</si>
  <si>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</si>
  <si>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</si>
  <si>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</si>
  <si>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</si>
  <si>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</si>
  <si>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</si>
  <si>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</si>
  <si>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</si>
  <si>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</si>
  <si>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</si>
  <si>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</si>
  <si>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</si>
  <si>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</si>
  <si>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</si>
  <si>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</si>
  <si>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</si>
  <si>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</si>
  <si>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</si>
  <si>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</si>
  <si>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</si>
  <si>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</si>
  <si>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</si>
  <si>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</si>
  <si>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</si>
  <si>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</si>
  <si>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</si>
  <si>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</si>
  <si>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</si>
  <si>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</si>
  <si>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</si>
  <si>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</si>
  <si>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</si>
  <si>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</si>
  <si>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</si>
  <si>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</si>
  <si>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</si>
  <si>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</si>
  <si>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</si>
  <si>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</si>
  <si>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</si>
  <si>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</si>
  <si>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</si>
  <si>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</si>
  <si>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</si>
  <si>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</si>
  <si>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</si>
  <si>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</si>
  <si>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</si>
  <si>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</si>
  <si>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</si>
  <si>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</si>
  <si>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</si>
  <si>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</si>
  <si>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</si>
  <si>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</si>
  <si>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</si>
  <si>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</si>
  <si>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</si>
  <si>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</si>
  <si>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</si>
  <si>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</si>
  <si>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</si>
  <si>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</si>
  <si>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</si>
  <si>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</si>
  <si>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</si>
  <si>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</si>
  <si>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</si>
  <si>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</si>
  <si>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</si>
  <si>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</si>
  <si>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</si>
  <si>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</si>
  <si>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</si>
  <si>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</si>
  <si>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</si>
  <si>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</si>
  <si>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</si>
  <si>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</si>
  <si>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</si>
  <si>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</si>
  <si>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</si>
  <si>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</si>
  <si>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</si>
  <si>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</si>
  <si>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</si>
  <si>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</si>
  <si>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</si>
  <si>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</si>
  <si>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</si>
  <si>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</si>
  <si>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</si>
  <si>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</si>
  <si>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</si>
  <si>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</si>
  <si>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</si>
  <si>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</si>
  <si>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</si>
  <si>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</si>
  <si>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</si>
  <si>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</si>
  <si>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</si>
  <si>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</si>
  <si>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</si>
  <si>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</si>
  <si>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</si>
  <si>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</si>
  <si>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</si>
  <si>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</si>
  <si>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</si>
  <si>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</si>
  <si>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</si>
  <si>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</si>
  <si>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</si>
  <si>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</si>
  <si>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</si>
  <si>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</si>
  <si>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</si>
  <si>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</si>
  <si>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</si>
  <si>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</si>
  <si>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</si>
  <si>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</si>
  <si>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</si>
  <si>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</si>
  <si>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</si>
  <si>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</si>
  <si>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</si>
  <si>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</si>
  <si>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</si>
  <si>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</si>
  <si>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</si>
  <si>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</si>
  <si>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</si>
  <si>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</si>
  <si>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</si>
  <si>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</si>
  <si>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</si>
  <si>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</si>
  <si>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</si>
  <si>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</si>
  <si>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</si>
  <si>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</si>
  <si>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</si>
  <si>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</si>
  <si>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</si>
  <si>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</si>
  <si>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</si>
  <si>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</si>
  <si>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</si>
  <si>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</si>
  <si>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</si>
  <si>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</si>
  <si>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</si>
  <si>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</si>
  <si>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</si>
  <si>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</si>
  <si>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</si>
  <si>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</si>
  <si>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</si>
  <si>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</si>
  <si>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</si>
  <si>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</si>
  <si>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</si>
  <si>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</si>
  <si>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</si>
  <si>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</si>
  <si>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</si>
  <si>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</si>
  <si>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</si>
  <si>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</si>
  <si>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</si>
  <si>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</si>
  <si>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</si>
  <si>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</si>
  <si>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</si>
  <si>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</si>
  <si>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</si>
  <si>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</si>
  <si>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</si>
  <si>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</si>
  <si>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</si>
  <si>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</si>
  <si>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</si>
  <si>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</si>
  <si>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</si>
  <si>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</si>
  <si>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</si>
  <si>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</si>
  <si>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</si>
  <si>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</si>
  <si>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</si>
  <si>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</si>
  <si>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</si>
  <si>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</si>
  <si>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</si>
  <si>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</si>
  <si>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</si>
  <si>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</si>
  <si>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</si>
  <si>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</si>
  <si>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</si>
  <si>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</si>
  <si>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</si>
  <si>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</si>
  <si>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</si>
  <si>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</si>
  <si>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</si>
  <si>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</si>
  <si>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</si>
  <si>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</si>
  <si>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</si>
  <si>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</si>
  <si>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</si>
  <si>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</si>
  <si>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</si>
  <si>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</si>
  <si>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</si>
  <si>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</si>
  <si>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</si>
  <si>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</si>
  <si>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</si>
  <si>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</si>
  <si>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</si>
  <si>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</si>
  <si>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</si>
  <si>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</si>
  <si>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</si>
  <si>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</si>
  <si>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</si>
  <si>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</si>
  <si>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</si>
  <si>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</si>
  <si>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</si>
  <si>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</si>
  <si>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</si>
  <si>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</si>
  <si>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</si>
  <si>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</si>
  <si>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</si>
  <si>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</si>
  <si>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</si>
  <si>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</si>
  <si>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</si>
  <si>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</si>
  <si>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</si>
  <si>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</si>
  <si>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</si>
  <si>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</si>
  <si>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</si>
  <si>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</si>
  <si>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</si>
  <si>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</si>
  <si>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</si>
  <si>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</si>
  <si>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</si>
  <si>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</si>
  <si>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</si>
  <si>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</si>
  <si>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</si>
  <si>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</si>
  <si>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</si>
  <si>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</si>
  <si>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</si>
  <si>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</si>
  <si>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</si>
  <si>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</si>
  <si>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</si>
  <si>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</si>
  <si>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</si>
  <si>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</si>
  <si>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</si>
  <si>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</si>
  <si>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</si>
  <si>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</si>
  <si>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</si>
  <si>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</si>
  <si>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</si>
  <si>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</si>
  <si>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</si>
  <si>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</si>
  <si>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</si>
  <si>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</si>
  <si>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</si>
  <si>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</si>
  <si>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</si>
  <si>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</si>
  <si>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</si>
  <si>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</si>
  <si>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</si>
  <si>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</si>
  <si>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</si>
  <si>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</si>
  <si>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</si>
  <si>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</si>
  <si>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</si>
  <si>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</si>
  <si>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</si>
  <si>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</si>
  <si>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</si>
  <si>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</si>
  <si>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</si>
  <si>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</si>
  <si>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</si>
  <si>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</si>
  <si>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</si>
  <si>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</si>
  <si>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</si>
  <si>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</si>
  <si>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</si>
  <si>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</si>
  <si>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</si>
  <si>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</si>
  <si>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</si>
  <si>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</si>
  <si>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</si>
  <si>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</si>
  <si>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</si>
  <si>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</si>
  <si>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</si>
  <si>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</si>
  <si>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</si>
  <si>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</si>
  <si>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</si>
  <si>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</si>
  <si>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</si>
  <si>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</si>
  <si>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</si>
  <si>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</si>
  <si>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</si>
  <si>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</si>
  <si>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</si>
  <si>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</si>
  <si>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</si>
  <si>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</si>
  <si>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</si>
  <si>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</si>
  <si>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</si>
  <si>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</si>
  <si>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</si>
  <si>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</si>
  <si>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</si>
  <si>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</si>
  <si>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</si>
  <si>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</si>
  <si>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</si>
  <si>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</si>
  <si>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</si>
  <si>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</si>
  <si>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</si>
  <si>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</si>
  <si>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</si>
  <si>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</si>
  <si>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</si>
  <si>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</si>
  <si>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</si>
  <si>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</si>
  <si>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</si>
  <si>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</si>
  <si>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</si>
  <si>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</si>
  <si>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</si>
  <si>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</si>
  <si>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</si>
  <si>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</si>
  <si>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</si>
  <si>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</si>
  <si>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</si>
  <si>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</si>
  <si>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</si>
  <si>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</si>
  <si>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</si>
  <si>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</si>
  <si>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</si>
  <si>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</si>
  <si>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</si>
  <si>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</si>
  <si>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</si>
  <si>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</si>
  <si>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</si>
  <si>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</si>
  <si>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</si>
  <si>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</si>
  <si>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</si>
  <si>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</si>
  <si>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</si>
  <si>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</si>
  <si>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</si>
  <si>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</si>
  <si>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</si>
  <si>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</si>
  <si>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</si>
  <si>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</si>
  <si>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</si>
  <si>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</si>
  <si>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</si>
  <si>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</si>
  <si>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</si>
  <si>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</si>
  <si>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</si>
  <si>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</si>
  <si>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</si>
  <si>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</si>
  <si>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</si>
  <si>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</si>
  <si>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</si>
  <si>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</si>
  <si>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</si>
  <si>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</si>
  <si>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</si>
  <si>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</si>
  <si>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</si>
  <si>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</si>
  <si>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</si>
  <si>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</si>
  <si>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</si>
  <si>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</si>
  <si>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</si>
  <si>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</si>
  <si>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</si>
  <si>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</si>
  <si>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</si>
  <si>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</si>
  <si>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</si>
  <si>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</si>
  <si>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</si>
  <si>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</si>
  <si>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</si>
  <si>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</si>
  <si>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</si>
  <si>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</si>
  <si>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</si>
  <si>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</si>
  <si>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</si>
  <si>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</si>
  <si>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</si>
  <si>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</si>
  <si>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</si>
  <si>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</si>
  <si>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</si>
  <si>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</si>
  <si>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</si>
  <si>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</si>
  <si>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</si>
  <si>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</si>
  <si>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</si>
  <si>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</si>
  <si>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</si>
  <si>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</si>
  <si>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</si>
  <si>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</si>
  <si>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</si>
  <si>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</si>
  <si>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</si>
  <si>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</si>
  <si>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</si>
  <si>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</si>
  <si>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</si>
  <si>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</si>
  <si>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</si>
  <si>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</si>
  <si>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</si>
  <si>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</si>
  <si>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</si>
  <si>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</si>
  <si>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</si>
  <si>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</si>
  <si>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</si>
  <si>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</si>
  <si>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</si>
  <si>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</si>
  <si>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</si>
  <si>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</si>
  <si>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</si>
  <si>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</si>
  <si>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</si>
  <si>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</si>
  <si>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</si>
  <si>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</si>
  <si>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</si>
  <si>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</si>
  <si>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</si>
  <si>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</si>
  <si>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</si>
  <si>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</si>
  <si>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</si>
  <si>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</si>
  <si>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</si>
  <si>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</si>
  <si>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</si>
  <si>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</si>
  <si>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</si>
  <si>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</si>
  <si>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</si>
  <si>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</si>
  <si>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</si>
  <si>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</si>
  <si>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</si>
  <si>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</si>
  <si>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</si>
  <si>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</si>
  <si>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</si>
  <si>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</si>
  <si>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</si>
  <si>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</si>
  <si>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</si>
  <si>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</si>
  <si>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</si>
  <si>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</si>
  <si>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</si>
  <si>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</si>
  <si>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</si>
  <si>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</si>
  <si>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</si>
  <si>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</si>
  <si>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</si>
  <si>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</si>
  <si>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</si>
  <si>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</si>
  <si>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</si>
  <si>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</si>
  <si>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</si>
  <si>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</si>
  <si>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</si>
  <si>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</si>
  <si>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</si>
  <si>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</si>
  <si>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</si>
  <si>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</si>
  <si>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</si>
  <si>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</si>
  <si>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</si>
  <si>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</si>
  <si>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</si>
  <si>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</si>
  <si>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</si>
  <si>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</si>
  <si>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</si>
  <si>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</si>
  <si>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</si>
  <si>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</si>
  <si>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</si>
  <si>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</si>
  <si>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</si>
  <si>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</si>
  <si>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</si>
  <si>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</si>
  <si>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</si>
  <si>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</si>
  <si>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</si>
  <si>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</si>
  <si>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</si>
  <si>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</si>
  <si>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</si>
  <si>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</si>
  <si>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</si>
  <si>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</si>
  <si>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</si>
  <si>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</si>
  <si>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</si>
  <si>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</si>
  <si>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</si>
  <si>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</si>
  <si>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</si>
  <si>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</si>
  <si>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</si>
  <si>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</si>
  <si>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</si>
  <si>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</si>
  <si>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</si>
  <si>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</si>
  <si>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</si>
  <si>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</si>
  <si>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</si>
  <si>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</si>
  <si>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</si>
  <si>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</si>
  <si>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</si>
  <si>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</si>
  <si>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</si>
  <si>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</si>
  <si>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</si>
  <si>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</si>
  <si>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</si>
  <si>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</si>
  <si>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</si>
  <si>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</si>
  <si>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</si>
  <si>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</si>
  <si>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</si>
  <si>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</si>
  <si>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</si>
  <si>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</si>
  <si>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</si>
  <si>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</si>
  <si>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</si>
  <si>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</si>
  <si>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</si>
  <si>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</si>
  <si>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</si>
  <si>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</si>
  <si>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</si>
  <si>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</si>
  <si>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</si>
  <si>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</si>
  <si>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</si>
  <si>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</si>
  <si>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</si>
  <si>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</si>
  <si>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</si>
  <si>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</si>
  <si>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</si>
  <si>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</si>
  <si>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</si>
  <si>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</si>
  <si>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</si>
  <si>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</si>
  <si>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</si>
  <si>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</si>
  <si>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</si>
  <si>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</si>
  <si>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</si>
  <si>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</si>
  <si>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</si>
  <si>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</si>
  <si>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</si>
  <si>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</si>
  <si>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</si>
  <si>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</si>
  <si>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</si>
  <si>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</si>
  <si>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</si>
  <si>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</si>
  <si>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</si>
  <si>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</si>
  <si>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</si>
  <si>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</si>
  <si>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</si>
  <si>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</si>
  <si>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</si>
  <si>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</si>
  <si>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</si>
  <si>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</si>
  <si>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</si>
  <si>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</si>
  <si>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</si>
  <si>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</si>
  <si>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</si>
  <si>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</si>
  <si>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</si>
  <si>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</si>
  <si>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</si>
  <si>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</si>
  <si>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</si>
  <si>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</si>
  <si>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</si>
  <si>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</si>
  <si>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</si>
  <si>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</si>
  <si>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</si>
  <si>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</si>
  <si>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</si>
  <si>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</si>
  <si>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</si>
  <si>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</si>
  <si>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</si>
  <si>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</si>
  <si>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</si>
  <si>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</si>
  <si>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</si>
  <si>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</si>
  <si>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</si>
  <si>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</si>
  <si>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</si>
  <si>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</si>
  <si>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</si>
  <si>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</si>
  <si>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</si>
  <si>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</si>
  <si>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</si>
  <si>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</si>
  <si>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</si>
  <si>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</si>
  <si>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</si>
  <si>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</si>
  <si>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</si>
  <si>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</si>
  <si>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</si>
  <si>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</si>
  <si>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</si>
  <si>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</si>
  <si>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</si>
  <si>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</si>
  <si>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</si>
  <si>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</si>
  <si>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</si>
  <si>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</si>
  <si>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</si>
  <si>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</si>
  <si>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</si>
  <si>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</si>
  <si>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</si>
  <si>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</si>
  <si>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</si>
  <si>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</si>
  <si>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</si>
  <si>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</si>
  <si>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</si>
  <si>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</si>
  <si>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</si>
  <si>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</si>
  <si>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</si>
  <si>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</si>
  <si>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</si>
  <si>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</si>
  <si>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</si>
  <si>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</si>
  <si>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</si>
  <si>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</si>
  <si>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</si>
  <si>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</si>
  <si>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</si>
  <si>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</si>
  <si>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</si>
  <si>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</si>
  <si>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</si>
  <si>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</si>
  <si>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</si>
  <si>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</si>
  <si>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</si>
  <si>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</si>
  <si>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</si>
  <si>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</si>
  <si>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</si>
  <si>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</si>
  <si>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</si>
  <si>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</si>
  <si>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</si>
  <si>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</si>
  <si>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</si>
  <si>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</si>
  <si>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</si>
  <si>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</si>
  <si>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</si>
  <si>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</si>
  <si>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</si>
  <si>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</si>
  <si>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</si>
  <si>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</si>
  <si>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</si>
  <si>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</si>
  <si>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</si>
  <si>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</si>
  <si>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</si>
  <si>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</si>
  <si>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</si>
  <si>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</si>
  <si>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</si>
  <si>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</si>
  <si>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</si>
  <si>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</si>
  <si>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</si>
  <si>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</si>
  <si>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</si>
  <si>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</si>
  <si>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</si>
  <si>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</si>
  <si>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</si>
  <si>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</si>
  <si>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</si>
  <si>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</si>
  <si>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</si>
  <si>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</si>
  <si>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</si>
  <si>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</si>
  <si>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</si>
  <si>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</si>
  <si>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</si>
  <si>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</si>
  <si>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</si>
  <si>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</si>
  <si>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</si>
  <si>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</si>
  <si>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</si>
  <si>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</si>
  <si>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</si>
  <si>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</si>
  <si>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</si>
  <si>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</si>
  <si>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</si>
  <si>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</si>
  <si>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</si>
  <si>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</si>
  <si>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</si>
  <si>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</si>
  <si>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</si>
  <si>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</si>
  <si>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</si>
  <si>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</si>
  <si>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</si>
  <si>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</si>
  <si>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</si>
  <si>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</si>
  <si>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</si>
  <si>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</si>
  <si>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</si>
  <si>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</si>
  <si>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</si>
  <si>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</si>
  <si>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</si>
  <si>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</si>
  <si>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</si>
  <si>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</si>
  <si>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</si>
  <si>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</si>
  <si>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</si>
  <si>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</si>
  <si>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</si>
  <si>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</si>
  <si>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</si>
  <si>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</si>
  <si>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</si>
  <si>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</si>
  <si>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</si>
  <si>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</si>
  <si>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</si>
  <si>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</si>
  <si>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</si>
  <si>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</si>
  <si>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</si>
  <si>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</si>
  <si>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</si>
  <si>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</si>
  <si>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</si>
  <si>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</si>
  <si>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</si>
  <si>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</si>
  <si>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</si>
  <si>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</si>
  <si>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</si>
  <si>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</si>
  <si>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</si>
  <si>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</si>
  <si>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</si>
  <si>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</si>
  <si>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</si>
  <si>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</si>
  <si>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</si>
  <si>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</si>
  <si>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</si>
  <si>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</si>
  <si>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</si>
  <si>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</si>
  <si>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</si>
  <si>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</si>
  <si>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</si>
  <si>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</si>
  <si>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</si>
  <si>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</si>
  <si>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</si>
  <si>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</si>
  <si>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</si>
  <si>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</si>
  <si>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</si>
  <si>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</si>
  <si>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</si>
  <si>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</si>
  <si>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</si>
  <si>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</si>
  <si>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</si>
  <si>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</si>
  <si>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</si>
  <si>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</si>
  <si>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</si>
  <si>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</si>
  <si>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</si>
  <si>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</si>
  <si>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</si>
  <si>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</si>
  <si>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</si>
  <si>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</si>
  <si>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</si>
  <si>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</si>
  <si>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</si>
  <si>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</si>
  <si>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</si>
  <si>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</si>
  <si>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</si>
  <si>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</si>
  <si>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</si>
  <si>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</si>
  <si>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</si>
  <si>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</si>
  <si>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</si>
  <si>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</si>
  <si>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</si>
  <si>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</si>
  <si>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</si>
  <si>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</si>
  <si>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</si>
  <si>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</si>
  <si>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</si>
  <si>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</si>
  <si>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</si>
  <si>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</si>
  <si>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</si>
  <si>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</si>
  <si>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</si>
  <si>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</si>
  <si>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</si>
  <si>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</si>
  <si>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</si>
  <si>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</si>
  <si>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</si>
  <si>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</si>
  <si>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</si>
  <si>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</si>
  <si>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</si>
  <si>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</si>
  <si>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</si>
  <si>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</si>
  <si>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</si>
  <si>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</si>
  <si>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</si>
  <si>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</si>
  <si>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</si>
  <si>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</si>
  <si>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</si>
  <si>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</si>
  <si>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</si>
  <si>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</si>
  <si>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</si>
  <si>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</si>
  <si>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</si>
  <si>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</si>
  <si>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</si>
  <si>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</si>
  <si>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</si>
  <si>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</si>
  <si>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</si>
  <si>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</si>
  <si>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</si>
  <si>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</si>
  <si>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</si>
  <si>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</si>
  <si>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</si>
  <si>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</si>
  <si>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</si>
  <si>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</si>
  <si>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</si>
  <si>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</si>
  <si>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</si>
  <si>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</si>
  <si>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</si>
  <si>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</si>
  <si>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</si>
  <si>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</si>
  <si>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</si>
  <si>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</si>
  <si>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</si>
  <si>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</si>
  <si>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</si>
  <si>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</si>
  <si>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</si>
  <si>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</si>
  <si>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</si>
  <si>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</si>
  <si>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</si>
  <si>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</si>
  <si>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</si>
  <si>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</si>
  <si>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</si>
  <si>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</si>
  <si>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</si>
  <si>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</si>
  <si>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</si>
  <si>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</si>
  <si>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</si>
  <si>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</si>
  <si>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</si>
  <si>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</si>
  <si>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</si>
  <si>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</si>
  <si>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</si>
  <si>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</si>
  <si>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</si>
  <si>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</si>
  <si>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</si>
  <si>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</si>
  <si>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</si>
  <si>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</si>
  <si>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</si>
  <si>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</si>
  <si>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</si>
  <si>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</si>
  <si>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</si>
  <si>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</si>
  <si>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</si>
  <si>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</si>
  <si>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</si>
  <si>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</si>
  <si>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</si>
  <si>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</si>
  <si>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</si>
  <si>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</si>
  <si>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</si>
  <si>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</si>
  <si>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</si>
  <si>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</si>
  <si>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</si>
  <si>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</si>
  <si>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</si>
  <si>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</si>
  <si>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</si>
  <si>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</si>
  <si>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</si>
  <si>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</si>
  <si>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</si>
  <si>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</si>
  <si>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</si>
  <si>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</si>
  <si>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</si>
  <si>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</si>
  <si>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</si>
  <si>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</si>
  <si>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</si>
  <si>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</si>
  <si>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</si>
  <si>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</si>
  <si>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</si>
  <si>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</si>
  <si>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</si>
  <si>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</si>
  <si>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</si>
  <si>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</si>
  <si>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</si>
  <si>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</si>
  <si>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</si>
  <si>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</si>
  <si>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</si>
  <si>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</si>
  <si>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</si>
  <si>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</si>
  <si>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</si>
  <si>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</si>
  <si>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</si>
  <si>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</si>
  <si>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</si>
  <si>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</si>
  <si>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</si>
  <si>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</si>
  <si>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</si>
  <si>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</si>
  <si>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</si>
  <si>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</si>
  <si>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</si>
  <si>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</si>
  <si>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</si>
  <si>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</si>
  <si>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</si>
  <si>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</si>
  <si>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</si>
  <si>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</si>
  <si>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</si>
  <si>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</si>
  <si>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</si>
  <si>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</si>
  <si>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</si>
  <si>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</si>
  <si>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</si>
  <si>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</si>
  <si>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</si>
  <si>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</si>
  <si>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</si>
  <si>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</si>
  <si>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</si>
  <si>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</si>
  <si>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</si>
  <si>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</si>
  <si>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</si>
  <si>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</si>
  <si>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</si>
  <si>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</si>
  <si>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</si>
  <si>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</si>
  <si>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</si>
  <si>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</si>
  <si>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</si>
  <si>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</si>
  <si>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</si>
  <si>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</si>
  <si>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</si>
  <si>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</si>
  <si>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</si>
  <si>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</si>
  <si>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</si>
  <si>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</si>
  <si>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</si>
  <si>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</si>
  <si>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</si>
  <si>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</si>
  <si>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</si>
  <si>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</si>
  <si>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</si>
  <si>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</si>
  <si>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</si>
  <si>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</si>
  <si>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</si>
  <si>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</si>
  <si>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</si>
  <si>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</si>
  <si>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</si>
  <si>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</si>
  <si>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</si>
  <si>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</si>
  <si>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</si>
  <si>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</si>
  <si>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</si>
  <si>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</si>
  <si>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</si>
  <si>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</si>
  <si>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</si>
  <si>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</si>
  <si>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</si>
  <si>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</si>
  <si>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</si>
  <si>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</si>
  <si>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</si>
  <si>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</si>
  <si>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</si>
  <si>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</si>
  <si>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</si>
  <si>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</si>
  <si>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</si>
  <si>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</si>
  <si>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</si>
  <si>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</si>
  <si>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</si>
  <si>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</si>
  <si>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</si>
  <si>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</si>
  <si>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</si>
  <si>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</si>
  <si>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</si>
  <si>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</si>
  <si>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</si>
  <si>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</si>
  <si>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</si>
  <si>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</si>
  <si>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</si>
  <si>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</si>
  <si>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</si>
  <si>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</si>
  <si>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</si>
  <si>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</si>
  <si>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</si>
  <si>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</si>
  <si>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</si>
  <si>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</si>
  <si>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</si>
  <si>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</si>
  <si>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</si>
  <si>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</si>
  <si>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</si>
  <si>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</si>
  <si>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</si>
  <si>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</si>
  <si>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</si>
  <si>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</si>
  <si>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</si>
  <si>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</si>
  <si>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</si>
  <si>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</si>
  <si>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</si>
  <si>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</si>
  <si>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</si>
  <si>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</si>
  <si>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</si>
  <si>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</si>
  <si>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</si>
  <si>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</si>
  <si>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</si>
  <si>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</si>
  <si>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</si>
  <si>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</si>
  <si>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</si>
  <si>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</si>
  <si>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</si>
  <si>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</si>
  <si>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</si>
  <si>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</si>
  <si>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</si>
  <si>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</si>
  <si>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</si>
  <si>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</si>
  <si>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</si>
  <si>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</si>
  <si>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</si>
  <si>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</si>
  <si>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</si>
  <si>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</si>
  <si>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</si>
  <si>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</si>
  <si>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</si>
  <si>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</si>
  <si>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</si>
  <si>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</si>
  <si>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</si>
  <si>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</si>
  <si>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</si>
  <si>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</si>
  <si>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</si>
  <si>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</si>
  <si>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</si>
  <si>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</si>
  <si>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</si>
  <si>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</si>
  <si>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</si>
  <si>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</si>
  <si>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</si>
  <si>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</si>
  <si>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</si>
  <si>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</si>
  <si>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</si>
  <si>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</si>
  <si>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</si>
  <si>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</si>
  <si>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</si>
  <si>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</si>
  <si>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</si>
  <si>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</si>
  <si>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</si>
  <si>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</si>
  <si>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</si>
  <si>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</si>
  <si>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</si>
  <si>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</si>
  <si>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</si>
  <si>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</si>
  <si>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</si>
  <si>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</si>
  <si>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</si>
  <si>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</si>
  <si>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</si>
  <si>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</si>
  <si>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</si>
  <si>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</si>
  <si>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</si>
  <si>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</si>
  <si>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</si>
  <si>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</si>
  <si>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</si>
  <si>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</si>
  <si>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</si>
  <si>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</si>
  <si>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</si>
  <si>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</si>
  <si>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</si>
  <si>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</si>
  <si>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</si>
  <si>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</si>
  <si>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</si>
  <si>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</si>
  <si>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</si>
  <si>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</si>
  <si>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</si>
  <si>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</si>
  <si>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</si>
  <si>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</si>
  <si>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</si>
  <si>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</si>
  <si>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</si>
  <si>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</si>
  <si>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</si>
  <si>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</si>
  <si>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</si>
  <si>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</si>
  <si>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</si>
  <si>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</si>
  <si>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</si>
  <si>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</si>
  <si>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</si>
  <si>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</si>
  <si>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</si>
  <si>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</si>
  <si>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</si>
  <si>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</si>
  <si>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</si>
  <si>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</si>
  <si>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</si>
  <si>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</si>
  <si>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</si>
  <si>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</si>
  <si>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</si>
  <si>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</si>
  <si>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</si>
  <si>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</si>
  <si>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</si>
  <si>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</si>
  <si>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</si>
  <si>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</si>
  <si>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</si>
  <si>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</si>
  <si>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</si>
  <si>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</si>
  <si>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</si>
  <si>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</si>
  <si>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</si>
  <si>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</si>
  <si>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</si>
  <si>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</si>
  <si>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</si>
  <si>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</si>
  <si>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</si>
  <si>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</si>
  <si>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</si>
  <si>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</si>
  <si>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</si>
  <si>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</si>
  <si>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</si>
  <si>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</si>
  <si>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</si>
  <si>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</si>
  <si>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</si>
  <si>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</si>
  <si>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</si>
  <si>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</si>
  <si>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</si>
  <si>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</si>
  <si>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</si>
  <si>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</si>
  <si>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</si>
  <si>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</si>
  <si>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</si>
  <si>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</si>
  <si>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</si>
  <si>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</si>
  <si>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</si>
  <si>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</si>
  <si>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</si>
  <si>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</si>
  <si>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</si>
  <si>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</si>
  <si>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</si>
  <si>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</si>
  <si>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</si>
  <si>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</si>
  <si>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</si>
  <si>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</si>
  <si>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</si>
  <si>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</si>
  <si>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</si>
  <si>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</si>
  <si>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</si>
  <si>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</si>
  <si>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</si>
  <si>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</si>
  <si>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</si>
  <si>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</si>
  <si>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</si>
  <si>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</si>
  <si>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</si>
  <si>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</si>
  <si>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</si>
  <si>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</si>
  <si>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</si>
  <si>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</si>
  <si>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</si>
  <si>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</si>
  <si>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</si>
  <si>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</si>
  <si>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</si>
  <si>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</si>
  <si>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</si>
  <si>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</si>
  <si>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</si>
  <si>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</si>
  <si>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</si>
  <si>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</si>
  <si>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</si>
  <si>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</si>
  <si>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</si>
  <si>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</si>
  <si>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</si>
  <si>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</si>
  <si>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</si>
  <si>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</si>
  <si>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</si>
  <si>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</si>
  <si>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</si>
  <si>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</si>
  <si>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</si>
  <si>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</si>
  <si>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</si>
  <si>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</si>
  <si>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</si>
  <si>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</si>
  <si>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</si>
  <si>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</si>
  <si>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</si>
  <si>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</si>
  <si>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</si>
  <si>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</si>
  <si>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</si>
  <si>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</si>
  <si>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</si>
  <si>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</si>
  <si>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</si>
  <si>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</si>
  <si>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</si>
  <si>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</si>
  <si>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</si>
  <si>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</si>
  <si>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</si>
  <si>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</si>
  <si>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</si>
  <si>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</si>
  <si>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</si>
  <si>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</si>
  <si>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</si>
  <si>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</si>
  <si>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</si>
  <si>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</si>
  <si>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</si>
  <si>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</si>
  <si>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</si>
  <si>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</si>
  <si>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</si>
  <si>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</si>
  <si>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</si>
  <si>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</si>
  <si>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</si>
  <si>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</si>
  <si>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</si>
  <si>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</si>
  <si>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</si>
  <si>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</si>
  <si>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</si>
  <si>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</si>
  <si>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</si>
  <si>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</si>
  <si>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</si>
  <si>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</si>
  <si>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</si>
  <si>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</si>
  <si>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</si>
  <si>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</si>
  <si>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</si>
  <si>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</si>
  <si>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</si>
  <si>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</si>
  <si>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</si>
  <si>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</si>
  <si>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</si>
  <si>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</si>
  <si>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</si>
  <si>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</si>
  <si>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</si>
  <si>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</si>
  <si>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</si>
  <si>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</si>
  <si>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</si>
  <si>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</si>
  <si>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</si>
  <si>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</si>
  <si>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</si>
  <si>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</si>
  <si>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</si>
  <si>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</si>
  <si>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</si>
  <si>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</si>
  <si>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</si>
  <si>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</si>
  <si>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</si>
  <si>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</si>
  <si>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</si>
  <si>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</si>
  <si>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</si>
  <si>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</si>
  <si>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</si>
  <si>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</si>
  <si>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</si>
  <si>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</si>
  <si>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</si>
  <si>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</si>
  <si>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</si>
  <si>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</si>
  <si>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</si>
  <si>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</si>
  <si>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</si>
  <si>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</si>
  <si>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</si>
  <si>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</si>
  <si>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</si>
  <si>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</si>
  <si>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</si>
  <si>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</si>
  <si>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</si>
  <si>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</si>
  <si>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</si>
  <si>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</si>
  <si>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</si>
  <si>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</si>
  <si>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</si>
  <si>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</si>
  <si>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</si>
  <si>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</si>
  <si>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</si>
  <si>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</si>
  <si>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</si>
  <si>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</si>
  <si>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</si>
  <si>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</si>
  <si>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</si>
  <si>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</si>
  <si>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</si>
  <si>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</si>
  <si>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</si>
  <si>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</si>
  <si>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</si>
  <si>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</si>
  <si>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</si>
  <si>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</si>
  <si>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</si>
  <si>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</si>
  <si>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</si>
  <si>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</si>
  <si>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</si>
  <si>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</si>
  <si>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</si>
  <si>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</si>
  <si>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</si>
  <si>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</si>
  <si>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</si>
  <si>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</si>
  <si>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</si>
  <si>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</si>
  <si>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</si>
  <si>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</si>
  <si>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</si>
  <si>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</si>
  <si>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</si>
  <si>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</si>
  <si>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</si>
  <si>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</si>
  <si>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</si>
  <si>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</si>
  <si>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</si>
  <si>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</si>
  <si>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</si>
  <si>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</si>
  <si>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</si>
  <si>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</si>
  <si>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</si>
  <si>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</si>
  <si>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</si>
  <si>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</si>
  <si>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</si>
  <si>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</si>
  <si>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</si>
  <si>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</si>
  <si>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</si>
  <si>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</si>
  <si>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</si>
  <si>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</si>
  <si>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</si>
  <si>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</si>
  <si>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</si>
  <si>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</si>
  <si>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</si>
  <si>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</si>
  <si>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</si>
  <si>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</si>
  <si>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</si>
  <si>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</si>
  <si>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</si>
  <si>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</si>
  <si>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</si>
  <si>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</si>
  <si>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</si>
  <si>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</si>
  <si>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</si>
  <si>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</si>
  <si>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</si>
  <si>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</si>
  <si>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</si>
  <si>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</si>
  <si>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</si>
  <si>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</si>
  <si>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</si>
  <si>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</si>
  <si>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</si>
  <si>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</si>
  <si>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</si>
  <si>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</si>
  <si>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</si>
  <si>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</si>
  <si>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</si>
  <si>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</si>
  <si>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</si>
  <si>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</si>
  <si>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</si>
  <si>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</si>
  <si>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</si>
  <si>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</si>
  <si>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</si>
  <si>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</si>
  <si>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</si>
  <si>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</si>
  <si>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</si>
  <si>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</si>
  <si>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</si>
  <si>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</si>
  <si>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</si>
  <si>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</si>
  <si>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</si>
  <si>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</si>
  <si>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</si>
  <si>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</si>
  <si>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</si>
  <si>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</si>
  <si>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</si>
  <si>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</si>
  <si>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</si>
  <si>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</si>
  <si>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</si>
  <si>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</si>
  <si>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</si>
  <si>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</si>
  <si>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</si>
  <si>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</si>
  <si>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</si>
  <si>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</si>
  <si>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</si>
  <si>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</si>
  <si>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</si>
  <si>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</si>
  <si>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</si>
  <si>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</si>
  <si>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</si>
  <si>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</si>
  <si>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</si>
  <si>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</si>
  <si>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</si>
  <si>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</si>
  <si>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</si>
  <si>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</si>
  <si>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</si>
  <si>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</si>
  <si>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</si>
  <si>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</si>
  <si>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</si>
  <si>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</si>
  <si>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</si>
  <si>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</si>
  <si>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</si>
  <si>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</si>
  <si>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</si>
  <si>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</si>
  <si>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</si>
  <si>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</si>
  <si>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</si>
  <si>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</si>
  <si>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</si>
  <si>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</si>
  <si>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</si>
  <si>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</si>
  <si>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</si>
  <si>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</si>
  <si>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</si>
  <si>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</si>
  <si>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</si>
  <si>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</si>
  <si>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</si>
  <si>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</si>
  <si>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</si>
  <si>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</si>
  <si>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</si>
  <si>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</si>
  <si>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</si>
  <si>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</si>
  <si>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</si>
  <si>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</si>
  <si>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</si>
  <si>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</si>
  <si>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</si>
  <si>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</si>
  <si>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</si>
  <si>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</si>
  <si>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</si>
  <si>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</si>
  <si>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</si>
  <si>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</si>
  <si>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</si>
  <si>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</si>
  <si>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</si>
  <si>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</si>
  <si>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</si>
  <si>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</si>
  <si>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</si>
  <si>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</si>
  <si>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</si>
  <si>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</si>
  <si>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</si>
  <si>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</si>
  <si>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</si>
  <si>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</si>
  <si>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</si>
  <si>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</si>
  <si>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</si>
  <si>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</si>
  <si>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</si>
  <si>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</si>
  <si>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</si>
  <si>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</si>
  <si>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</si>
  <si>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</si>
  <si>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</si>
  <si>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</si>
  <si>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</si>
  <si>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</si>
  <si>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</si>
  <si>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</si>
  <si>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</si>
  <si>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</si>
  <si>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</si>
  <si>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</si>
  <si>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</si>
  <si>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</si>
  <si>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</si>
  <si>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</si>
  <si>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</si>
  <si>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</si>
  <si>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</si>
  <si>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</si>
  <si>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</si>
  <si>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</si>
  <si>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</si>
  <si>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</si>
  <si>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</si>
  <si>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</si>
  <si>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</si>
  <si>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</si>
  <si>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</si>
  <si>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</si>
  <si>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</si>
  <si>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</si>
  <si>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</si>
  <si>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</si>
  <si>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</si>
  <si>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</si>
  <si>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</si>
  <si>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</si>
  <si>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</si>
  <si>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</si>
  <si>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</si>
  <si>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</si>
  <si>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</si>
  <si>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</si>
  <si>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</si>
  <si>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</si>
  <si>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</si>
  <si>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</si>
  <si>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</si>
  <si>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</si>
  <si>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</si>
  <si>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</si>
  <si>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</si>
  <si>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</si>
  <si>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</si>
  <si>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</si>
  <si>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</si>
  <si>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</si>
  <si>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</si>
  <si>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</si>
  <si>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</si>
  <si>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</si>
  <si>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</si>
  <si>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</si>
  <si>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</si>
  <si>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</si>
  <si>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</si>
  <si>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</si>
  <si>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</si>
  <si>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</si>
  <si>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</si>
  <si>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</si>
  <si>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</si>
  <si>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</si>
  <si>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</si>
  <si>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</si>
  <si>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</si>
  <si>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</si>
  <si>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</si>
  <si>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</si>
  <si>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</si>
  <si>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</si>
  <si>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</si>
  <si>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</si>
  <si>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</si>
  <si>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</si>
  <si>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</si>
  <si>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</si>
  <si>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</si>
  <si>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</si>
  <si>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</si>
  <si>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</si>
  <si>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</si>
  <si>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</si>
  <si>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</si>
  <si>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</si>
  <si>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</si>
  <si>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</si>
  <si>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</si>
  <si>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</si>
  <si>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</si>
  <si>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</si>
  <si>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</si>
  <si>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</si>
  <si>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</si>
  <si>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</si>
  <si>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</si>
  <si>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</si>
  <si>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</si>
  <si>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</si>
  <si>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</si>
  <si>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</si>
  <si>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</si>
  <si>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</si>
  <si>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</si>
  <si>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</si>
  <si>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</si>
  <si>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</si>
  <si>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</si>
  <si>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</si>
  <si>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</si>
  <si>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</si>
  <si>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</si>
  <si>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</si>
  <si>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</si>
  <si>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</si>
  <si>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</si>
  <si>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</si>
  <si>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</si>
  <si>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</si>
  <si>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</si>
  <si>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</si>
  <si>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</si>
  <si>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</si>
  <si>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</si>
  <si>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</si>
  <si>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</si>
  <si>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</si>
  <si>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</si>
  <si>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</si>
  <si>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</si>
  <si>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</si>
  <si>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</si>
  <si>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</si>
  <si>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</si>
  <si>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</si>
  <si>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</si>
  <si>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</si>
  <si>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</si>
  <si>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</si>
  <si>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</si>
  <si>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</si>
  <si>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</si>
  <si>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</si>
  <si>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</si>
  <si>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</si>
  <si>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</si>
  <si>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</si>
  <si>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</si>
  <si>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</si>
  <si>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</si>
  <si>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</si>
  <si>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</si>
  <si>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</si>
  <si>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</si>
  <si>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</si>
  <si>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</si>
  <si>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</si>
  <si>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</si>
  <si>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</si>
  <si>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</si>
  <si>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</si>
  <si>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</si>
  <si>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</si>
  <si>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</si>
  <si>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</si>
  <si>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</si>
  <si>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</si>
  <si>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</si>
  <si>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</si>
  <si>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</si>
  <si>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</si>
  <si>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</si>
  <si>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</si>
  <si>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</si>
  <si>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</si>
  <si>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</si>
  <si>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</si>
  <si>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</si>
  <si>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</si>
  <si>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</si>
  <si>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</si>
  <si>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</si>
  <si>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</si>
  <si>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</si>
  <si>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</si>
  <si>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</si>
  <si>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</si>
  <si>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</si>
  <si>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</si>
  <si>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</si>
  <si>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</si>
  <si>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</si>
  <si>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</si>
  <si>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</si>
  <si>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</si>
  <si>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</si>
  <si>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</si>
  <si>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</si>
  <si>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</si>
  <si>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</si>
  <si>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</si>
  <si>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</si>
  <si>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</si>
  <si>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</si>
  <si>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</si>
  <si>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</si>
  <si>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</si>
  <si>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</si>
  <si>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</si>
  <si>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</si>
  <si>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</si>
  <si>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</si>
  <si>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</si>
  <si>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</si>
  <si>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</si>
  <si>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</si>
  <si>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</si>
  <si>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</si>
  <si>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</si>
  <si>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</si>
  <si>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</si>
  <si>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</si>
  <si>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</si>
  <si>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</si>
  <si>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</si>
  <si>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</si>
  <si>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</si>
  <si>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</si>
  <si>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</si>
  <si>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</si>
  <si>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</si>
  <si>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</si>
  <si>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</si>
  <si>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</si>
  <si>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</si>
  <si>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</si>
  <si>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</si>
  <si>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</si>
  <si>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</si>
  <si>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</si>
  <si>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</si>
  <si>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</si>
  <si>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</si>
  <si>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</si>
  <si>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</si>
  <si>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</si>
  <si>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</si>
  <si>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</si>
  <si>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</si>
  <si>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</si>
  <si>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</si>
  <si>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</si>
  <si>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</si>
  <si>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</si>
  <si>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</si>
  <si>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</si>
  <si>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</si>
  <si>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</si>
  <si>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</si>
  <si>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</si>
  <si>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</si>
  <si>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</si>
  <si>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</si>
  <si>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</si>
  <si>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</si>
  <si>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</si>
  <si>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</si>
  <si>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</si>
  <si>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</si>
  <si>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</si>
  <si>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</si>
  <si>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</si>
  <si>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</si>
  <si>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</si>
  <si>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</si>
  <si>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</si>
  <si>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</si>
  <si>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</si>
  <si>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</si>
  <si>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</si>
  <si>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</si>
  <si>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</si>
  <si>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</si>
  <si>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</si>
  <si>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</si>
  <si>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</si>
  <si>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</si>
  <si>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</si>
  <si>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</si>
  <si>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</si>
  <si>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</si>
  <si>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</si>
  <si>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</si>
  <si>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</si>
  <si>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</si>
  <si>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</si>
  <si>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</si>
  <si>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</si>
  <si>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</si>
  <si>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</si>
  <si>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</si>
  <si>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</si>
  <si>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</si>
  <si>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</si>
  <si>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</si>
  <si>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</si>
  <si>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</si>
  <si>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</si>
  <si>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</si>
  <si>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</si>
  <si>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</si>
  <si>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</si>
  <si>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</si>
  <si>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</si>
  <si>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</si>
  <si>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</si>
  <si>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</si>
  <si>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</si>
  <si>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</si>
  <si>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</si>
  <si>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</si>
  <si>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</si>
  <si>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</si>
  <si>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</si>
  <si>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</si>
  <si>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</si>
  <si>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</si>
  <si>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</si>
  <si>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</si>
  <si>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</si>
  <si>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</si>
  <si>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</si>
  <si>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</si>
  <si>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</si>
  <si>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</si>
  <si>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</si>
  <si>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</si>
  <si>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</si>
  <si>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</si>
  <si>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</si>
  <si>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</si>
  <si>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</si>
  <si>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</si>
  <si>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</si>
  <si>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</si>
  <si>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</si>
  <si>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</si>
  <si>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</si>
  <si>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</si>
  <si>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</si>
  <si>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</si>
  <si>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</si>
  <si>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</si>
  <si>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</si>
  <si>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</si>
  <si>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</si>
  <si>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</si>
  <si>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</si>
  <si>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</si>
  <si>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</si>
  <si>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</si>
  <si>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</si>
  <si>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</si>
  <si>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</si>
  <si>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</si>
  <si>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</si>
  <si>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</si>
  <si>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</si>
  <si>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</si>
  <si>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</si>
  <si>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</si>
  <si>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</si>
  <si>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</si>
  <si>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</si>
  <si>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</si>
  <si>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</si>
  <si>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</si>
  <si>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</si>
  <si>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</si>
  <si>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</si>
  <si>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</si>
  <si>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</si>
  <si>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</si>
  <si>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</si>
  <si>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</si>
  <si>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</si>
  <si>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</si>
  <si>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</si>
  <si>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</si>
  <si>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</si>
  <si>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</si>
  <si>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</si>
  <si>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</si>
  <si>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</si>
  <si>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</si>
  <si>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</si>
  <si>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</si>
  <si>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</si>
  <si>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</si>
  <si>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</si>
  <si>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</si>
  <si>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</si>
  <si>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</si>
  <si>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</si>
  <si>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</si>
  <si>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</si>
  <si>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</si>
  <si>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</si>
  <si>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</si>
  <si>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</si>
  <si>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</si>
  <si>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</si>
  <si>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</si>
  <si>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</si>
  <si>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</si>
  <si>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</si>
  <si>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</si>
  <si>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</si>
  <si>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</si>
  <si>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</si>
  <si>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</si>
  <si>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</si>
  <si>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</si>
  <si>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</si>
  <si>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</si>
  <si>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</si>
  <si>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</si>
  <si>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</si>
  <si>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</si>
  <si>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</si>
  <si>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</si>
  <si>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</si>
  <si>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</si>
  <si>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</si>
  <si>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</si>
  <si>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</si>
  <si>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</si>
  <si>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</si>
  <si>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</si>
  <si>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</si>
  <si>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</si>
  <si>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</si>
  <si>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</si>
  <si>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</si>
  <si>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</si>
  <si>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</si>
  <si>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</si>
  <si>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</si>
  <si>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</si>
  <si>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</si>
  <si>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</si>
  <si>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</si>
  <si>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</si>
  <si>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</si>
  <si>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</si>
  <si>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</si>
  <si>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</si>
  <si>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</si>
  <si>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</si>
  <si>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</si>
  <si>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</si>
  <si>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</si>
  <si>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</si>
  <si>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</si>
  <si>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</si>
  <si>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</si>
  <si>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</si>
  <si>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</si>
  <si>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</si>
  <si>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</si>
  <si>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</si>
  <si>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</si>
  <si>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</si>
  <si>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</si>
  <si>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</si>
  <si>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</si>
  <si>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</si>
  <si>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</si>
  <si>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</si>
  <si>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</si>
  <si>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</si>
  <si>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</si>
  <si>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</si>
  <si>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</si>
  <si>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</si>
  <si>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</si>
  <si>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</si>
  <si>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</si>
  <si>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</si>
  <si>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</si>
  <si>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</si>
  <si>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</si>
  <si>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</si>
  <si>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</si>
  <si>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</si>
  <si>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</si>
  <si>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</si>
  <si>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</si>
  <si>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</si>
  <si>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</si>
  <si>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</si>
  <si>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</si>
  <si>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</si>
  <si>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</si>
  <si>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</si>
  <si>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</si>
  <si>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</si>
  <si>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</si>
  <si>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</si>
  <si>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</si>
  <si>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</si>
  <si>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</si>
  <si>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</si>
  <si>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</si>
  <si>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</si>
  <si>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</si>
  <si>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</si>
  <si>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</si>
  <si>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</si>
  <si>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</si>
  <si>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</si>
  <si>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</si>
  <si>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</si>
  <si>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</si>
  <si>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</si>
  <si>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</si>
  <si>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</si>
  <si>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</si>
  <si>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</si>
  <si>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</si>
  <si>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</si>
  <si>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</si>
  <si>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</si>
  <si>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</si>
  <si>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</si>
  <si>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</si>
  <si>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</si>
  <si>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</si>
  <si>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</si>
  <si>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</si>
  <si>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</si>
  <si>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</si>
  <si>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</si>
  <si>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</si>
  <si>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</si>
  <si>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</si>
  <si>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</si>
  <si>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</si>
  <si>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</si>
  <si>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</si>
  <si>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</si>
  <si>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</si>
  <si>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</si>
  <si>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</si>
  <si>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</si>
  <si>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</si>
  <si>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</si>
  <si>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</si>
  <si>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</si>
  <si>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</si>
  <si>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</si>
  <si>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</si>
  <si>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</si>
  <si>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</si>
  <si>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</si>
  <si>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</si>
  <si>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</si>
  <si>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</si>
  <si>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</si>
  <si>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</si>
  <si>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</si>
  <si>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</si>
  <si>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</si>
  <si>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</si>
  <si>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</si>
  <si>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</si>
  <si>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</si>
  <si>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</si>
  <si>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</si>
  <si>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</si>
  <si>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</si>
  <si>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</si>
  <si>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</si>
  <si>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</si>
  <si>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</si>
  <si>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</si>
  <si>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</si>
  <si>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</si>
  <si>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</si>
  <si>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</si>
  <si>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</si>
  <si>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</si>
  <si>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</si>
  <si>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</si>
  <si>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</si>
  <si>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</si>
  <si>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</si>
  <si>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</si>
  <si>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</si>
  <si>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</si>
  <si>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</si>
  <si>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</si>
  <si>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</si>
  <si>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</si>
  <si>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</si>
  <si>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</si>
  <si>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</si>
  <si>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</si>
  <si>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</si>
  <si>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</si>
  <si>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</si>
  <si>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</si>
  <si>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</si>
  <si>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</si>
  <si>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</si>
  <si>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</si>
  <si>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</si>
  <si>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</si>
  <si>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</si>
  <si>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</si>
  <si>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</si>
  <si>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</si>
  <si>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</si>
  <si>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</si>
  <si>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</si>
  <si>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</si>
  <si>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</si>
  <si>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</si>
  <si>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</si>
  <si>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</si>
  <si>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</si>
  <si>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</si>
  <si>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</si>
  <si>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</si>
  <si>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</si>
  <si>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</si>
  <si>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</si>
  <si>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</si>
  <si>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</si>
  <si>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</si>
  <si>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</si>
  <si>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</si>
  <si>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</si>
  <si>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</si>
  <si>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</si>
  <si>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</si>
  <si>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</si>
  <si>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</si>
  <si>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</si>
  <si>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</si>
  <si>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</si>
  <si>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</si>
  <si>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</si>
  <si>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</si>
  <si>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</si>
  <si>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</si>
  <si>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</si>
  <si>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</si>
  <si>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</si>
  <si>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</si>
  <si>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</si>
  <si>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</si>
  <si>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</si>
  <si>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</si>
  <si>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</si>
  <si>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</si>
  <si>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</si>
  <si>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</si>
  <si>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</si>
  <si>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</si>
  <si>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</si>
  <si>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</si>
  <si>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</si>
  <si>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</si>
  <si>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</si>
  <si>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</si>
  <si>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</si>
  <si>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</si>
  <si>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</si>
  <si>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</si>
  <si>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</si>
  <si>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</si>
  <si>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</si>
  <si>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</si>
  <si>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</si>
  <si>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</si>
  <si>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</si>
  <si>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</si>
  <si>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</si>
  <si>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</si>
  <si>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</si>
  <si>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</si>
  <si>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</si>
  <si>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</si>
  <si>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</si>
  <si>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</si>
  <si>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</si>
  <si>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</si>
  <si>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</si>
  <si>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</si>
  <si>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</si>
  <si>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</si>
  <si>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</si>
  <si>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</si>
  <si>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</si>
  <si>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</si>
  <si>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</si>
  <si>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</si>
  <si>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</si>
  <si>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</si>
  <si>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</si>
  <si>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</si>
  <si>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</si>
  <si>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</si>
  <si>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</si>
  <si>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</si>
  <si>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</si>
  <si>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</si>
  <si>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</si>
  <si>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</si>
  <si>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</si>
  <si>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</si>
  <si>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</si>
  <si>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</si>
  <si>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</si>
  <si>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</si>
  <si>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</si>
  <si>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</si>
  <si>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</si>
  <si>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</si>
  <si>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</si>
  <si>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</si>
  <si>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</si>
  <si>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</si>
  <si>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</si>
  <si>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</si>
  <si>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</si>
  <si>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</si>
  <si>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</si>
  <si>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</si>
  <si>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</si>
  <si>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</si>
  <si>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</si>
  <si>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</si>
  <si>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</si>
  <si>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</si>
  <si>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</si>
  <si>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</si>
  <si>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</si>
  <si>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</si>
  <si>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</si>
  <si>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</si>
  <si>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</si>
  <si>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</si>
  <si>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</si>
  <si>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</si>
  <si>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</si>
  <si>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</si>
  <si>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</si>
  <si>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</si>
  <si>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</si>
  <si>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</si>
  <si>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</si>
  <si>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</si>
  <si>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</si>
  <si>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</si>
  <si>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</si>
  <si>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</si>
  <si>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</si>
  <si>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</si>
  <si>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</si>
  <si>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</si>
  <si>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</si>
  <si>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</si>
  <si>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</si>
  <si>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</si>
  <si>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</si>
  <si>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</si>
  <si>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</si>
  <si>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</si>
  <si>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</si>
  <si>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</si>
  <si>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</si>
  <si>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</si>
  <si>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</si>
  <si>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</si>
  <si>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</si>
  <si>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</si>
  <si>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</si>
  <si>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</si>
  <si>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</si>
  <si>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</si>
  <si>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</si>
  <si>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</si>
  <si>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</si>
  <si>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</si>
  <si>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</si>
  <si>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</si>
  <si>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</si>
  <si>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</si>
  <si>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</si>
  <si>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</si>
  <si>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</si>
  <si>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</si>
  <si>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</si>
  <si>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</si>
  <si>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</si>
  <si>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</si>
  <si>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</si>
  <si>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</si>
  <si>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</si>
  <si>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</si>
  <si>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</si>
  <si>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</si>
  <si>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</si>
  <si>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</si>
  <si>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</si>
  <si>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</si>
  <si>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</si>
  <si>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</si>
  <si>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</si>
  <si>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</si>
  <si>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</si>
  <si>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</si>
  <si>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</si>
  <si>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</si>
  <si>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</si>
  <si>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</si>
  <si>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</si>
  <si>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</si>
  <si>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</si>
  <si>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</si>
  <si>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</si>
  <si>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</si>
  <si>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</si>
  <si>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</si>
  <si>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</si>
  <si>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</si>
  <si>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</si>
  <si>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</si>
  <si>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</si>
  <si>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</si>
  <si>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</si>
  <si>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</si>
  <si>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</si>
  <si>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</si>
  <si>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</si>
  <si>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</si>
  <si>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</si>
  <si>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</si>
  <si>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</si>
  <si>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</si>
  <si>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</si>
  <si>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</si>
  <si>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</si>
  <si>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</si>
  <si>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</si>
  <si>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</si>
  <si>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</si>
  <si>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</si>
  <si>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</si>
  <si>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</si>
  <si>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</si>
  <si>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</si>
  <si>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</si>
  <si>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</si>
  <si>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</si>
  <si>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</si>
  <si>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</si>
  <si>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</si>
  <si>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</si>
  <si>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</si>
  <si>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</si>
  <si>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</si>
  <si>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</si>
  <si>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</si>
  <si>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</si>
  <si>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</si>
  <si>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</si>
  <si>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</si>
  <si>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</si>
  <si>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</si>
  <si>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</si>
  <si>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</si>
  <si>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</si>
  <si>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</si>
  <si>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</si>
  <si>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</si>
  <si>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</si>
  <si>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</si>
  <si>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</si>
  <si>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</si>
  <si>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</si>
  <si>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</si>
  <si>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</si>
  <si>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</si>
  <si>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</si>
  <si>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</si>
  <si>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</si>
  <si>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</si>
  <si>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</si>
  <si>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</si>
  <si>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</si>
  <si>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</si>
  <si>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</si>
  <si>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</si>
  <si>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</si>
  <si>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</si>
  <si>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</si>
  <si>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</si>
  <si>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</si>
  <si>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</si>
  <si>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</si>
  <si>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</si>
  <si>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</si>
  <si>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</si>
  <si>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</si>
  <si>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</si>
  <si>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</si>
  <si>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</si>
  <si>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</si>
  <si>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</si>
  <si>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</si>
  <si>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</si>
  <si>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</si>
  <si>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</si>
  <si>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</si>
  <si>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</si>
  <si>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</si>
  <si>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</si>
  <si>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</si>
  <si>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</si>
  <si>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</si>
  <si>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</si>
  <si>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</si>
  <si>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</si>
  <si>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</si>
  <si>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</si>
  <si>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</si>
  <si>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</si>
  <si>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</si>
  <si>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</si>
  <si>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</si>
  <si>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</si>
  <si>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</si>
  <si>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</si>
  <si>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</si>
  <si>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</si>
  <si>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</si>
  <si>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</si>
  <si>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</si>
  <si>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</si>
  <si>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</si>
  <si>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</si>
  <si>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</si>
  <si>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</si>
  <si>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</si>
  <si>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</si>
  <si>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</si>
  <si>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</si>
  <si>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</si>
  <si>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</si>
  <si>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</si>
  <si>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</si>
  <si>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</si>
  <si>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</si>
  <si>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</si>
  <si>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</si>
  <si>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</si>
  <si>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</si>
  <si>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</si>
  <si>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</si>
  <si>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</si>
  <si>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</si>
  <si>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</si>
  <si>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</si>
  <si>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</si>
  <si>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</si>
  <si>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</si>
  <si>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</si>
  <si>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</si>
  <si>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</si>
  <si>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</si>
  <si>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</si>
  <si>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</si>
  <si>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</si>
  <si>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</si>
  <si>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</si>
  <si>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</si>
  <si>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</si>
  <si>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</si>
  <si>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</si>
  <si>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</si>
  <si>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</si>
  <si>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</si>
  <si>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</si>
  <si>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</si>
  <si>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</si>
  <si>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</si>
  <si>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</si>
  <si>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</si>
  <si>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</si>
  <si>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</si>
  <si>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</si>
  <si>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</si>
  <si>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</si>
  <si>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</si>
  <si>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</si>
  <si>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</si>
  <si>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</si>
  <si>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</si>
  <si>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</si>
  <si>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</si>
  <si>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</si>
  <si>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</si>
  <si>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</si>
  <si>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</si>
  <si>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</si>
  <si>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</si>
  <si>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</si>
  <si>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</si>
  <si>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</si>
  <si>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</si>
  <si>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</si>
  <si>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</si>
  <si>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</si>
  <si>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</si>
  <si>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</si>
  <si>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</si>
  <si>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</si>
  <si>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</si>
  <si>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</si>
  <si>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</si>
  <si>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</si>
  <si>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</si>
  <si>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</si>
  <si>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</si>
  <si>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</si>
  <si>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</si>
  <si>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</si>
  <si>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</si>
  <si>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</si>
  <si>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</si>
  <si>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</si>
  <si>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</si>
  <si>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</si>
  <si>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</si>
  <si>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</si>
  <si>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</si>
  <si>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</si>
  <si>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</si>
  <si>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</si>
  <si>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</si>
  <si>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</si>
  <si>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</si>
  <si>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</si>
  <si>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</si>
  <si>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</si>
  <si>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</si>
  <si>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</si>
  <si>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</si>
  <si>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</si>
  <si>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</si>
  <si>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</si>
  <si>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</si>
  <si>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</si>
  <si>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</si>
  <si>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</si>
  <si>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</si>
  <si>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</si>
  <si>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</si>
  <si>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</si>
  <si>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</si>
  <si>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</si>
  <si>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</si>
  <si>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</si>
  <si>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</si>
  <si>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</si>
  <si>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</si>
  <si>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</si>
  <si>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</si>
  <si>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</si>
  <si>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</si>
  <si>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</si>
  <si>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</si>
  <si>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</si>
  <si>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</si>
  <si>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</si>
  <si>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</si>
  <si>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</si>
  <si>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</si>
  <si>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</si>
  <si>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</si>
  <si>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</si>
  <si>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</si>
  <si>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</si>
  <si>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</si>
  <si>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</si>
  <si>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</si>
  <si>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</si>
  <si>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</si>
  <si>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</si>
  <si>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</si>
  <si>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</si>
  <si>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</si>
  <si>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</si>
  <si>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</si>
  <si>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</si>
  <si>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</si>
  <si>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</si>
  <si>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</si>
  <si>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</si>
  <si>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</si>
  <si>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</si>
  <si>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</si>
  <si>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</si>
  <si>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</si>
  <si>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</si>
  <si>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</si>
  <si>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</si>
  <si>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</si>
  <si>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</si>
  <si>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</si>
  <si>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</si>
  <si>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</si>
  <si>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</si>
  <si>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</si>
  <si>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</si>
  <si>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</si>
  <si>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</si>
  <si>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</si>
  <si>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</si>
  <si>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</si>
  <si>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</si>
  <si>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</si>
  <si>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</si>
  <si>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</si>
  <si>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</si>
  <si>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</si>
  <si>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</si>
  <si>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</si>
  <si>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</si>
  <si>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</si>
  <si>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</si>
  <si>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</si>
  <si>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</si>
  <si>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</si>
  <si>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</si>
  <si>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</si>
  <si>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</si>
  <si>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</si>
  <si>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</si>
  <si>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</si>
  <si>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</si>
  <si>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</si>
  <si>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</si>
  <si>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</si>
  <si>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</si>
  <si>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</si>
  <si>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</si>
  <si>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</si>
  <si>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</si>
  <si>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</si>
  <si>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</si>
  <si>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</si>
  <si>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</si>
  <si>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</si>
  <si>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</si>
  <si>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</si>
  <si>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</si>
  <si>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</si>
  <si>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</si>
  <si>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</si>
  <si>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</si>
  <si>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</si>
  <si>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</si>
  <si>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</si>
  <si>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</si>
  <si>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</si>
  <si>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</si>
  <si>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</si>
  <si>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</si>
  <si>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</si>
  <si>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</si>
  <si>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</si>
  <si>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</si>
  <si>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</si>
  <si>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</si>
  <si>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</si>
  <si>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</si>
  <si>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</si>
  <si>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</si>
  <si>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</si>
  <si>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</si>
  <si>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</si>
  <si>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</si>
  <si>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</si>
  <si>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</si>
  <si>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</si>
  <si>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</si>
  <si>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</si>
  <si>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</si>
  <si>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</si>
  <si>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</si>
  <si>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</si>
  <si>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</si>
  <si>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</si>
  <si>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</si>
  <si>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</si>
  <si>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</si>
  <si>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</si>
  <si>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</si>
  <si>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</si>
  <si>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</si>
  <si>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</si>
  <si>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</si>
  <si>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</si>
  <si>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</si>
  <si>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</si>
  <si>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</si>
  <si>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</si>
  <si>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</si>
  <si>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</si>
  <si>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</si>
  <si>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</si>
  <si>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</si>
  <si>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</si>
  <si>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</si>
  <si>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</si>
  <si>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</si>
  <si>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</si>
  <si>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</si>
  <si>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</si>
  <si>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</si>
  <si>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</si>
  <si>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</si>
  <si>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</si>
  <si>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</si>
  <si>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</si>
  <si>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</si>
  <si>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</si>
  <si>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</si>
  <si>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</si>
  <si>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</si>
  <si>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</si>
  <si>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</si>
  <si>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</si>
  <si>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</si>
  <si>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</si>
  <si>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</si>
  <si>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</si>
  <si>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</si>
  <si>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</si>
  <si>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</si>
  <si>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</si>
  <si>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</si>
  <si>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</si>
  <si>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</si>
  <si>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</si>
  <si>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</si>
  <si>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</si>
  <si>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</si>
  <si>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</si>
  <si>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</si>
  <si>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</si>
  <si>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</si>
  <si>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</si>
  <si>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</si>
  <si>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</si>
  <si>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</si>
  <si>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</si>
  <si>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</si>
  <si>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</si>
  <si>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</si>
  <si>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</si>
  <si>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</si>
  <si>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</si>
  <si>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</si>
  <si>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</si>
  <si>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</si>
  <si>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</si>
  <si>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</si>
  <si>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</si>
  <si>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</si>
  <si>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</si>
  <si>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</si>
  <si>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</si>
  <si>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</si>
  <si>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</si>
  <si>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</si>
  <si>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</si>
  <si>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</si>
  <si>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</si>
  <si>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</si>
  <si>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</si>
  <si>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</si>
  <si>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</si>
  <si>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</si>
  <si>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</si>
  <si>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</si>
  <si>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</si>
  <si>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</si>
  <si>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</si>
  <si>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</si>
  <si>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</si>
  <si>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</si>
  <si>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</si>
  <si>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</si>
  <si>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</si>
  <si>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</si>
  <si>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</si>
  <si>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</si>
  <si>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</si>
  <si>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</si>
  <si>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</si>
  <si>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</si>
  <si>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</si>
  <si>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</si>
  <si>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</si>
  <si>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</si>
  <si>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</si>
  <si>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</si>
  <si>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</si>
  <si>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</si>
  <si>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</si>
  <si>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</si>
  <si>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</si>
  <si>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</si>
  <si>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</si>
  <si>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</si>
  <si>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</si>
  <si>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</si>
  <si>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</si>
  <si>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</si>
  <si>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</si>
  <si>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</si>
  <si>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</si>
  <si>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</si>
  <si>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</si>
  <si>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</si>
  <si>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</si>
  <si>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</si>
  <si>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</si>
  <si>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</si>
  <si>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</si>
  <si>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</si>
  <si>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</si>
  <si>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</si>
  <si>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</si>
  <si>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</si>
  <si>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</si>
  <si>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</si>
  <si>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</si>
  <si>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</si>
  <si>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</si>
  <si>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</si>
  <si>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</si>
  <si>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</si>
  <si>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</si>
  <si>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</si>
  <si>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</si>
  <si>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</si>
  <si>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</si>
  <si>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</si>
  <si>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</si>
  <si>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</si>
  <si>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</si>
  <si>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</si>
  <si>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</si>
  <si>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</si>
  <si>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</si>
  <si>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</si>
  <si>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</si>
  <si>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</si>
  <si>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</si>
  <si>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</si>
  <si>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</si>
  <si>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</si>
  <si>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</si>
  <si>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</si>
  <si>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</si>
  <si>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</si>
  <si>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</si>
  <si>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</si>
  <si>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</si>
  <si>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</si>
  <si>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</si>
  <si>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</si>
  <si>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</si>
  <si>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</si>
  <si>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</si>
  <si>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</si>
  <si>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</si>
  <si>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</si>
  <si>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</si>
  <si>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</si>
  <si>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</si>
  <si>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</si>
  <si>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</si>
  <si>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</si>
  <si>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</si>
  <si>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</si>
  <si>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</si>
  <si>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</si>
  <si>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</si>
  <si>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</si>
  <si>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</si>
  <si>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</si>
  <si>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</si>
  <si>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</si>
  <si>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</si>
  <si>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</si>
  <si>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</si>
  <si>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</si>
  <si>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</si>
  <si>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</si>
  <si>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</si>
  <si>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</si>
  <si>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</si>
  <si>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</si>
  <si>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</si>
  <si>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</si>
  <si>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</si>
  <si>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</si>
  <si>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</si>
  <si>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</si>
  <si>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</si>
  <si>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</si>
  <si>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</si>
  <si>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</si>
  <si>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</si>
  <si>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</si>
  <si>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</si>
  <si>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</si>
  <si>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</si>
  <si>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</si>
  <si>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</si>
  <si>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</si>
  <si>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</si>
  <si>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</si>
  <si>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</si>
  <si>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</si>
  <si>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</si>
  <si>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</si>
  <si>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</si>
  <si>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</si>
  <si>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</si>
  <si>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</si>
  <si>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</si>
  <si>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</si>
  <si>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</si>
  <si>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</si>
  <si>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</si>
  <si>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</si>
  <si>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</si>
  <si>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</si>
  <si>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</si>
  <si>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</si>
  <si>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</si>
  <si>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</si>
  <si>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</si>
  <si>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</si>
  <si>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</si>
  <si>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</si>
  <si>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</si>
  <si>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</si>
  <si>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</si>
  <si>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</si>
  <si>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</si>
  <si>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</si>
  <si>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</si>
  <si>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</si>
  <si>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</si>
  <si>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</si>
  <si>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</si>
  <si>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</si>
  <si>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</si>
  <si>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</si>
  <si>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</si>
  <si>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</si>
  <si>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</si>
  <si>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</si>
  <si>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</si>
  <si>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</si>
  <si>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</si>
  <si>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</si>
  <si>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</si>
  <si>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</si>
  <si>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</si>
  <si>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</si>
  <si>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</si>
  <si>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</si>
  <si>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</si>
  <si>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</si>
  <si>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</si>
  <si>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</si>
  <si>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</si>
  <si>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</si>
  <si>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</si>
  <si>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</si>
  <si>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</si>
  <si>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</si>
  <si>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</si>
  <si>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</si>
  <si>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</si>
  <si>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</si>
  <si>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</si>
  <si>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</si>
  <si>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</si>
  <si>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</si>
  <si>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</si>
  <si>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</si>
  <si>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</si>
  <si>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</si>
  <si>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</si>
  <si>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</si>
  <si>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</si>
  <si>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</si>
  <si>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</si>
  <si>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</si>
  <si>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</si>
  <si>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</si>
  <si>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</si>
  <si>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</si>
  <si>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</si>
  <si>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</si>
  <si>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</si>
  <si>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</si>
  <si>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</si>
  <si>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</si>
  <si>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</si>
  <si>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</si>
  <si>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</si>
  <si>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</si>
  <si>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</si>
  <si>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</si>
  <si>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</si>
  <si>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</si>
  <si>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</si>
  <si>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</si>
  <si>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</si>
  <si>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</si>
  <si>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</si>
  <si>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</si>
  <si>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</si>
  <si>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</si>
  <si>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</si>
  <si>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</si>
  <si>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</si>
  <si>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</si>
  <si>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</si>
  <si>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</si>
  <si>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</si>
  <si>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</si>
  <si>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</si>
  <si>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</si>
  <si>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</si>
  <si>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</si>
  <si>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</si>
  <si>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</si>
  <si>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</si>
  <si>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</si>
  <si>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</si>
  <si>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</si>
  <si>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</si>
  <si>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</si>
  <si>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</si>
  <si>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</si>
  <si>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</si>
  <si>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</si>
  <si>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</si>
  <si>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</si>
  <si>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</si>
  <si>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</si>
  <si>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</si>
  <si>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</si>
  <si>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</si>
  <si>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</si>
  <si>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</si>
  <si>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</si>
  <si>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</si>
  <si>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</si>
  <si>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</si>
  <si>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</si>
  <si>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</si>
  <si>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</si>
  <si>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</si>
  <si>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</si>
  <si>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</si>
  <si>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</si>
  <si>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</si>
  <si>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</si>
  <si>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</si>
  <si>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</si>
  <si>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</si>
  <si>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</si>
  <si>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</si>
  <si>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</si>
  <si>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</si>
  <si>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</si>
  <si>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</si>
  <si>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</si>
  <si>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</si>
  <si>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</si>
  <si>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</si>
  <si>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</si>
  <si>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</si>
  <si>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</si>
  <si>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</si>
  <si>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</si>
  <si>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</si>
  <si>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</si>
  <si>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</si>
  <si>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</si>
  <si>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</si>
  <si>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</si>
  <si>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</si>
  <si>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</si>
  <si>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</si>
  <si>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</si>
  <si>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</si>
  <si>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</si>
  <si>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</si>
  <si>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</si>
  <si>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</si>
  <si>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</si>
  <si>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</si>
  <si>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</si>
  <si>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</si>
  <si>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</si>
  <si>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</si>
  <si>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</si>
  <si>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</si>
  <si>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</si>
  <si>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</si>
  <si>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</si>
  <si>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</si>
  <si>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</si>
  <si>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</si>
  <si>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</si>
  <si>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</si>
  <si>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</si>
  <si>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</si>
  <si>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</si>
  <si>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</si>
  <si>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</si>
  <si>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</si>
  <si>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</si>
  <si>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</si>
  <si>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</si>
  <si>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</si>
  <si>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</si>
  <si>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</si>
  <si>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</si>
  <si>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</si>
  <si>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</si>
  <si>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</si>
  <si>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</si>
  <si>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</si>
  <si>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</si>
  <si>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</si>
  <si>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</si>
  <si>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</si>
  <si>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</si>
  <si>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</si>
  <si>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</si>
  <si>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</si>
  <si>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</si>
  <si>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</si>
  <si>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</si>
  <si>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</si>
  <si>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</si>
  <si>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</si>
  <si>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</si>
  <si>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</si>
  <si>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</si>
  <si>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</si>
  <si>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</si>
  <si>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</si>
  <si>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</si>
  <si>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</si>
  <si>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</si>
  <si>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</si>
  <si>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</si>
  <si>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</si>
  <si>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</si>
  <si>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</si>
  <si>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</si>
  <si>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</si>
  <si>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</si>
  <si>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</si>
  <si>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</si>
  <si>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</si>
  <si>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</si>
  <si>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</si>
  <si>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</si>
  <si>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</si>
  <si>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</si>
  <si>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</si>
  <si>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</si>
  <si>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</si>
  <si>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</si>
  <si>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</si>
  <si>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</si>
  <si>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</si>
  <si>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</si>
  <si>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</si>
  <si>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</si>
  <si>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</si>
  <si>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</si>
  <si>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</si>
  <si>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</si>
  <si>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</si>
  <si>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</si>
  <si>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</si>
  <si>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</si>
  <si>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</si>
  <si>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</si>
  <si>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</si>
  <si>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</si>
  <si>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</si>
  <si>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</si>
  <si>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</si>
  <si>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</si>
  <si>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</si>
  <si>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</si>
  <si>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</si>
  <si>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</si>
  <si>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</si>
  <si>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</si>
  <si>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</si>
  <si>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</si>
  <si>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</si>
  <si>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</si>
  <si>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</si>
  <si>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</si>
  <si>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</si>
  <si>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</si>
  <si>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</si>
  <si>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</si>
  <si>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</si>
  <si>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</si>
  <si>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</si>
  <si>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</si>
  <si>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</si>
  <si>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</si>
  <si>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</si>
  <si>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</si>
  <si>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</si>
  <si>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</si>
  <si>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</si>
  <si>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</si>
  <si>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</si>
  <si>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</si>
  <si>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</si>
  <si>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</si>
  <si>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</si>
  <si>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</si>
  <si>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</si>
  <si>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</si>
  <si>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</si>
  <si>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</si>
  <si>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</si>
  <si>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</si>
  <si>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</si>
  <si>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</si>
  <si>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</si>
  <si>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</si>
  <si>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</si>
  <si>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</si>
  <si>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</si>
  <si>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</si>
  <si>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</si>
  <si>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</si>
  <si>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</si>
  <si>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</si>
  <si>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</si>
  <si>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</si>
  <si>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</si>
  <si>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</si>
  <si>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</si>
  <si>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</si>
  <si>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</si>
  <si>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</si>
  <si>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</si>
  <si>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</si>
  <si>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</si>
  <si>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</si>
  <si>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</si>
  <si>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</si>
  <si>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</si>
  <si>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</si>
  <si>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</si>
  <si>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</si>
  <si>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</si>
  <si>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</si>
  <si>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</si>
  <si>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</si>
  <si>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</si>
  <si>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</si>
  <si>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</si>
  <si>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</si>
  <si>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</si>
  <si>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</si>
  <si>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</si>
  <si>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</si>
  <si>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</si>
  <si>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</si>
  <si>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</si>
  <si>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</si>
  <si>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</si>
  <si>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</si>
  <si>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</si>
  <si>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</si>
  <si>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</si>
  <si>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</si>
  <si>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</si>
  <si>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</si>
  <si>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</si>
  <si>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</si>
  <si>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</si>
  <si>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</si>
  <si>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</si>
  <si>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</si>
  <si>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</si>
  <si>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</si>
  <si>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</si>
  <si>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</si>
  <si>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</si>
  <si>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</si>
  <si>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</si>
  <si>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</si>
  <si>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</si>
  <si>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</si>
  <si>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</si>
  <si>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</si>
  <si>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</si>
  <si>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</si>
  <si>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</si>
  <si>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</si>
  <si>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</si>
  <si>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</si>
  <si>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</si>
  <si>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</si>
  <si>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</si>
  <si>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</si>
  <si>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</si>
  <si>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</si>
  <si>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</si>
  <si>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</si>
  <si>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</si>
  <si>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</si>
  <si>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</si>
  <si>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</si>
  <si>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</si>
  <si>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</si>
  <si>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</si>
  <si>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</si>
  <si>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</si>
  <si>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</si>
  <si>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</si>
  <si>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</si>
  <si>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</si>
  <si>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</si>
  <si>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</si>
  <si>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</si>
  <si>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</si>
  <si>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</si>
  <si>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</si>
  <si>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</si>
  <si>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</si>
  <si>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</si>
  <si>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</si>
  <si>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</si>
  <si>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</si>
  <si>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</si>
  <si>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</si>
  <si>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</si>
  <si>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</si>
  <si>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</si>
  <si>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</si>
  <si>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</si>
  <si>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</si>
  <si>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</si>
  <si>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</si>
  <si>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</si>
  <si>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</si>
  <si>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</si>
  <si>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</si>
  <si>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</si>
  <si>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</si>
  <si>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</si>
  <si>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</si>
  <si>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</si>
  <si>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</si>
  <si>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</si>
  <si>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</si>
  <si>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</si>
  <si>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</si>
  <si>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</si>
  <si>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</si>
  <si>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</si>
  <si>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</si>
  <si>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</si>
  <si>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</si>
  <si>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</si>
  <si>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</si>
  <si>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</si>
  <si>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</si>
  <si>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</si>
  <si>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</si>
  <si>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</si>
  <si>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</si>
  <si>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</si>
  <si>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</si>
  <si>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</si>
  <si>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</si>
  <si>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</si>
  <si>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</si>
  <si>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</si>
  <si>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</si>
  <si>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</si>
  <si>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</si>
  <si>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</si>
  <si>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</si>
  <si>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</si>
  <si>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</si>
  <si>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</si>
  <si>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</si>
  <si>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</si>
  <si>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</si>
  <si>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</si>
  <si>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</si>
  <si>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</si>
  <si>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</si>
  <si>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</si>
  <si>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</si>
  <si>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</si>
  <si>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</si>
  <si>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</si>
  <si>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</si>
  <si>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</si>
  <si>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</si>
  <si>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</si>
  <si>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</si>
  <si>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</si>
  <si>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</si>
  <si>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</si>
  <si>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</si>
  <si>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</si>
  <si>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</si>
  <si>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</si>
  <si>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</si>
  <si>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</si>
  <si>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</si>
  <si>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</si>
  <si>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</si>
  <si>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</si>
  <si>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</si>
  <si>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</si>
  <si>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</si>
  <si>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</si>
  <si>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</si>
  <si>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</si>
  <si>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</si>
  <si>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</si>
  <si>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</si>
  <si>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</si>
  <si>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</si>
  <si>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</si>
  <si>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</si>
  <si>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</si>
  <si>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</si>
  <si>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</si>
  <si>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</si>
  <si>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</si>
  <si>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</si>
  <si>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</si>
  <si>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</si>
  <si>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</si>
  <si>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</si>
  <si>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</si>
  <si>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</si>
  <si>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</si>
  <si>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</si>
  <si>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</si>
  <si>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</si>
  <si>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</si>
  <si>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</si>
  <si>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</si>
  <si>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</si>
  <si>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</si>
  <si>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</si>
  <si>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</si>
  <si>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</si>
  <si>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</si>
  <si>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</si>
  <si>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</si>
  <si>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</si>
  <si>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</si>
  <si>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</si>
  <si>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</si>
  <si>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</si>
  <si>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</si>
  <si>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</si>
  <si>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</si>
  <si>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</si>
  <si>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</si>
  <si>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</si>
  <si>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</si>
  <si>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</si>
  <si>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</si>
  <si>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</si>
  <si>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</si>
  <si>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</si>
  <si>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</si>
  <si>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</si>
  <si>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</si>
  <si>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</si>
  <si>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</si>
  <si>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</si>
  <si>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</si>
  <si>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</si>
  <si>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</si>
  <si>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</si>
  <si>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</si>
  <si>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</si>
  <si>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</si>
  <si>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</si>
  <si>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</si>
  <si>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</si>
  <si>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</si>
  <si>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</si>
  <si>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</si>
  <si>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</si>
  <si>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</si>
  <si>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</si>
  <si>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</si>
  <si>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</si>
  <si>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</si>
  <si>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</si>
  <si>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</si>
  <si>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</si>
  <si>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</si>
  <si>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</si>
  <si>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</si>
  <si>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</si>
  <si>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</si>
  <si>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</si>
  <si>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</si>
  <si>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</si>
  <si>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</si>
  <si>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</si>
  <si>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</si>
  <si>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</si>
  <si>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</si>
  <si>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</si>
  <si>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</si>
  <si>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</si>
  <si>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</si>
  <si>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</si>
  <si>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</si>
  <si>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</si>
  <si>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</si>
  <si>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</si>
  <si>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</si>
  <si>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</si>
  <si>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</si>
  <si>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</si>
  <si>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</si>
  <si>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</si>
  <si>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</si>
  <si>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</si>
  <si>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</si>
  <si>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</si>
  <si>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</si>
  <si>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</si>
  <si>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</si>
  <si>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</si>
  <si>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</si>
  <si>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</si>
  <si>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</si>
  <si>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</si>
  <si>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</si>
  <si>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</si>
  <si>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</si>
  <si>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</si>
  <si>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</si>
  <si>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</si>
  <si>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</si>
  <si>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</si>
  <si>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</si>
  <si>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</si>
  <si>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</si>
  <si>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</si>
  <si>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</si>
  <si>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</si>
  <si>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</si>
  <si>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</si>
  <si>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</si>
  <si>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</si>
  <si>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</si>
  <si>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</si>
  <si>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</si>
  <si>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</si>
  <si>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</si>
  <si>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</si>
  <si>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</si>
  <si>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</si>
  <si>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</si>
  <si>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</si>
  <si>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</si>
  <si>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</si>
  <si>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</si>
  <si>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</si>
  <si>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</si>
  <si>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</si>
  <si>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</si>
  <si>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</si>
  <si>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</si>
  <si>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</si>
  <si>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</si>
  <si>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</si>
  <si>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</si>
  <si>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</si>
  <si>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</si>
  <si>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</si>
  <si>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</si>
  <si>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</si>
  <si>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</si>
  <si>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</si>
  <si>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</si>
  <si>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</si>
  <si>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</si>
  <si>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</si>
  <si>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</si>
  <si>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</si>
  <si>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</si>
  <si>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</si>
  <si>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</si>
  <si>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</si>
  <si>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</si>
  <si>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</si>
  <si>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</si>
  <si>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</si>
  <si>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</si>
  <si>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</si>
  <si>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</si>
  <si>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</si>
  <si>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</si>
  <si>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</si>
  <si>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</si>
  <si>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</si>
  <si>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</si>
  <si>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</si>
  <si>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</si>
  <si>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</si>
  <si>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</si>
  <si>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</si>
  <si>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</si>
  <si>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</si>
  <si>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</si>
  <si>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</si>
  <si>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</si>
  <si>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</si>
  <si>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</si>
  <si>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</si>
  <si>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</si>
  <si>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</si>
  <si>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</si>
  <si>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</si>
  <si>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</si>
  <si>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</si>
  <si>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</si>
  <si>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</si>
  <si>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</si>
  <si>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</si>
  <si>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</si>
  <si>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</si>
  <si>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</si>
  <si>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</si>
  <si>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</si>
  <si>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</si>
  <si>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</si>
  <si>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</si>
  <si>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</si>
  <si>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</si>
  <si>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</si>
  <si>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</si>
  <si>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</si>
  <si>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</si>
  <si>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</si>
  <si>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</si>
  <si>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</si>
  <si>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</si>
  <si>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</si>
  <si>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</si>
  <si>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</si>
  <si>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</si>
  <si>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</si>
  <si>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</si>
  <si>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</si>
  <si>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</si>
  <si>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</si>
  <si>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</si>
  <si>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</si>
  <si>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</si>
  <si>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</si>
  <si>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</si>
  <si>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</si>
  <si>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</si>
  <si>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</si>
  <si>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</si>
  <si>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</si>
  <si>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</si>
  <si>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</si>
  <si>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</si>
  <si>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</si>
  <si>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</si>
  <si>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</si>
  <si>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</si>
  <si>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</si>
  <si>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</si>
  <si>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</si>
  <si>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</si>
  <si>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</si>
  <si>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</si>
  <si>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</si>
  <si>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</si>
  <si>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</si>
  <si>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</si>
  <si>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</si>
  <si>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</si>
  <si>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</si>
  <si>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</si>
  <si>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</si>
  <si>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</si>
  <si>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</si>
  <si>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</si>
  <si>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</si>
  <si>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</si>
  <si>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</si>
  <si>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</si>
  <si>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</si>
  <si>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</si>
  <si>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</si>
  <si>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</si>
  <si>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</si>
  <si>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</si>
  <si>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</si>
  <si>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</si>
  <si>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</si>
  <si>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</si>
  <si>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</si>
  <si>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</si>
  <si>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</si>
  <si>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</si>
  <si>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</si>
  <si>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</si>
  <si>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</si>
  <si>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</si>
  <si>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</si>
  <si>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</si>
  <si>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</si>
  <si>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</si>
  <si>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</si>
  <si>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</si>
  <si>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</si>
  <si>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</si>
  <si>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</si>
  <si>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</si>
  <si>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</si>
  <si>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</si>
  <si>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</si>
  <si>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</si>
  <si>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</si>
  <si>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</si>
  <si>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</si>
  <si>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</si>
  <si>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</si>
  <si>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</si>
  <si>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</si>
  <si>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</si>
  <si>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</si>
  <si>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</si>
  <si>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</si>
  <si>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</si>
  <si>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</si>
  <si>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</si>
  <si>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</si>
  <si>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</si>
  <si>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</si>
  <si>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</si>
  <si>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</si>
  <si>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</si>
  <si>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</si>
  <si>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</si>
  <si>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</si>
  <si>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</si>
  <si>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</si>
  <si>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</si>
  <si>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</si>
  <si>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</si>
  <si>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</si>
  <si>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</si>
  <si>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</si>
  <si>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</si>
  <si>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</si>
  <si>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</si>
  <si>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</si>
  <si>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</si>
  <si>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</si>
  <si>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</si>
  <si>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</si>
  <si>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</si>
  <si>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</si>
  <si>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</si>
  <si>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</si>
  <si>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</si>
  <si>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</si>
  <si>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</si>
  <si>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</si>
  <si>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</si>
  <si>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</si>
  <si>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</si>
  <si>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</si>
  <si>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</si>
  <si>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</si>
  <si>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</si>
  <si>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</si>
  <si>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</si>
  <si>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</si>
  <si>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</si>
  <si>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</si>
  <si>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</si>
  <si>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</si>
  <si>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</si>
  <si>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</si>
  <si>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</si>
  <si>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</si>
  <si>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</si>
  <si>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</si>
  <si>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</si>
  <si>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</si>
  <si>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</si>
  <si>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</si>
  <si>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</si>
  <si>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</si>
  <si>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</si>
  <si>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</si>
  <si>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</si>
  <si>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</si>
  <si>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</si>
  <si>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</si>
  <si>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</si>
  <si>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</si>
  <si>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</si>
  <si>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</si>
  <si>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</si>
  <si>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</si>
  <si>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</si>
  <si>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</si>
  <si>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</si>
  <si>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</si>
  <si>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</si>
  <si>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</si>
  <si>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</si>
  <si>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</si>
  <si>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</si>
  <si>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</si>
  <si>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</si>
  <si>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</si>
  <si>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</si>
  <si>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</si>
  <si>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</si>
  <si>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</si>
  <si>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</si>
  <si>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</si>
  <si>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</si>
  <si>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</si>
  <si>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</si>
  <si>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</si>
  <si>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</si>
  <si>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</si>
  <si>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</si>
  <si>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</si>
  <si>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</si>
  <si>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</si>
  <si>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</si>
  <si>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</si>
  <si>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</si>
  <si>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</si>
  <si>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</si>
  <si>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</si>
  <si>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</si>
  <si>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</si>
  <si>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</si>
  <si>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</si>
  <si>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</si>
  <si>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</si>
  <si>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</si>
  <si>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</si>
  <si>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</si>
  <si>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</si>
  <si>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</si>
  <si>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</si>
  <si>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</si>
  <si>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</si>
  <si>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</si>
  <si>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</si>
  <si>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</si>
  <si>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</si>
  <si>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</si>
  <si>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</si>
  <si>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</si>
  <si>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</si>
  <si>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</si>
  <si>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</si>
  <si>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</si>
  <si>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</si>
  <si>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</si>
  <si>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</si>
  <si>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</si>
  <si>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</si>
  <si>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</si>
  <si>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</si>
  <si>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</si>
  <si>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</si>
  <si>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</si>
  <si>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</si>
  <si>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</si>
  <si>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</si>
  <si>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</si>
  <si>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</si>
  <si>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</si>
  <si>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</si>
  <si>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</si>
  <si>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</si>
  <si>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</si>
  <si>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</si>
  <si>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</si>
  <si>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</si>
  <si>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</si>
  <si>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</si>
  <si>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</si>
  <si>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</si>
  <si>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</si>
  <si>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</si>
  <si>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</si>
  <si>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</si>
  <si>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</si>
  <si>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</si>
  <si>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</si>
  <si>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</si>
  <si>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</si>
  <si>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</si>
  <si>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</si>
  <si>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</si>
  <si>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</si>
  <si>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</si>
  <si>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</si>
  <si>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</si>
  <si>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</si>
  <si>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</si>
  <si>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</si>
  <si>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</si>
  <si>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</si>
  <si>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</si>
  <si>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</si>
  <si>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</si>
  <si>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</si>
  <si>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</si>
  <si>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</si>
  <si>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</si>
  <si>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</si>
  <si>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</si>
  <si>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</si>
  <si>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</si>
  <si>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</si>
  <si>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</si>
  <si>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</si>
  <si>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</si>
  <si>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</si>
  <si>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</si>
  <si>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</si>
  <si>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</si>
  <si>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</si>
  <si>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</si>
  <si>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</si>
  <si>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</si>
  <si>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</si>
  <si>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</si>
  <si>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</si>
  <si>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</si>
  <si>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</si>
  <si>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</si>
  <si>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</si>
  <si>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</si>
  <si>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</si>
  <si>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</si>
  <si>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</si>
  <si>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</si>
  <si>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</si>
  <si>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</si>
  <si>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</si>
  <si>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</si>
  <si>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</si>
  <si>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</si>
  <si>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</si>
  <si>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</si>
  <si>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</si>
  <si>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</si>
  <si>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</si>
  <si>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</si>
  <si>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</si>
  <si>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</si>
  <si>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</si>
  <si>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</si>
  <si>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</si>
  <si>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</si>
  <si>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</si>
  <si>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</si>
  <si>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</si>
  <si>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</si>
  <si>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</si>
  <si>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</si>
  <si>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</si>
  <si>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</si>
  <si>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</si>
  <si>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</si>
  <si>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</si>
  <si>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</si>
  <si>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</si>
  <si>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</si>
  <si>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</si>
  <si>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</si>
  <si>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</si>
  <si>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</si>
  <si>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</si>
  <si>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</si>
  <si>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</si>
  <si>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</si>
  <si>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</si>
  <si>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</si>
  <si>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</si>
  <si>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</si>
  <si>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</si>
  <si>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</si>
  <si>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</si>
  <si>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</si>
  <si>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</si>
  <si>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</si>
  <si>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</si>
  <si>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</si>
  <si>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</si>
  <si>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</si>
  <si>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</si>
  <si>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</si>
  <si>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</si>
  <si>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</si>
  <si>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</si>
  <si>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</si>
  <si>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</si>
  <si>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</si>
  <si>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</si>
  <si>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</si>
  <si>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</si>
  <si>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</si>
  <si>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</si>
  <si>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</si>
  <si>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</si>
  <si>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</si>
  <si>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</si>
  <si>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</si>
  <si>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</si>
  <si>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</si>
  <si>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</si>
  <si>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</si>
  <si>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</si>
  <si>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</si>
  <si>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</si>
  <si>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</si>
  <si>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</si>
  <si>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</si>
  <si>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</si>
  <si>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</si>
  <si>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</si>
  <si>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</si>
  <si>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</si>
  <si>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</si>
  <si>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</si>
  <si>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</si>
  <si>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</si>
  <si>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</si>
  <si>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</si>
  <si>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</si>
  <si>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</si>
  <si>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</si>
  <si>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</si>
  <si>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</si>
  <si>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</si>
  <si>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</si>
  <si>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</si>
  <si>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</si>
  <si>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</si>
  <si>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</si>
  <si>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</si>
  <si>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</si>
  <si>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</si>
  <si>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</si>
  <si>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</si>
  <si>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</si>
  <si>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</si>
  <si>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</si>
  <si>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</si>
  <si>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</si>
  <si>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</si>
  <si>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</si>
  <si>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</si>
  <si>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</si>
  <si>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</si>
  <si>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</si>
  <si>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</si>
  <si>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</si>
  <si>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</si>
  <si>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</si>
  <si>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</si>
  <si>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</si>
  <si>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</si>
  <si>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</si>
  <si>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</si>
  <si>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</si>
  <si>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</si>
  <si>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</si>
  <si>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</si>
  <si>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</si>
  <si>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</si>
  <si>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</si>
  <si>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</si>
  <si>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</si>
  <si>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</si>
  <si>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</si>
  <si>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</si>
  <si>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</si>
  <si>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</si>
  <si>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</si>
  <si>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</si>
  <si>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</si>
  <si>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</si>
  <si>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</si>
  <si>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</si>
  <si>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</si>
  <si>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</si>
  <si>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</si>
  <si>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</si>
  <si>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</si>
  <si>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</si>
  <si>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</si>
  <si>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</si>
  <si>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</si>
  <si>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</si>
  <si>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</si>
  <si>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</si>
  <si>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</si>
  <si>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</si>
  <si>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</si>
  <si>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</si>
  <si>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</si>
  <si>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</si>
  <si>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</si>
  <si>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</si>
  <si>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</si>
  <si>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</si>
  <si>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</si>
  <si>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</si>
  <si>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</si>
  <si>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</si>
  <si>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</si>
  <si>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</si>
  <si>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</si>
  <si>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</si>
  <si>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</si>
  <si>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</si>
  <si>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</si>
  <si>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</si>
  <si>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</si>
  <si>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</si>
  <si>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</si>
  <si>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</si>
  <si>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</si>
  <si>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</si>
  <si>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</si>
  <si>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</si>
  <si>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</si>
  <si>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</si>
  <si>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</si>
  <si>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</si>
  <si>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</si>
  <si>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</si>
  <si>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</si>
  <si>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</si>
  <si>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</si>
  <si>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</si>
  <si>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</si>
  <si>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</si>
  <si>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</si>
  <si>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</si>
  <si>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</si>
  <si>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</si>
  <si>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</si>
  <si>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</si>
  <si>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</si>
  <si>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</si>
  <si>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</si>
  <si>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</si>
  <si>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</si>
  <si>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</si>
  <si>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</si>
  <si>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</si>
  <si>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</si>
  <si>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</si>
  <si>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</si>
  <si>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</si>
  <si>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</si>
  <si>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</si>
  <si>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</si>
  <si>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</si>
  <si>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</si>
  <si>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</si>
  <si>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</si>
  <si>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</si>
  <si>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</si>
  <si>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</si>
  <si>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</si>
  <si>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</si>
  <si>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</si>
  <si>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</si>
  <si>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</si>
  <si>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</si>
  <si>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</si>
  <si>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</si>
  <si>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</si>
  <si>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</si>
  <si>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</si>
  <si>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</si>
  <si>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</si>
  <si>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</si>
  <si>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</si>
  <si>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</si>
  <si>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</si>
  <si>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</si>
  <si>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</si>
  <si>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</si>
  <si>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</si>
  <si>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</si>
  <si>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</si>
  <si>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</si>
  <si>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</si>
  <si>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</si>
  <si>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</si>
  <si>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</si>
  <si>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</si>
  <si>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</si>
  <si>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</si>
  <si>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</si>
  <si>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</si>
  <si>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</si>
  <si>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</si>
  <si>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</si>
  <si>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</si>
  <si>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</si>
  <si>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</si>
  <si>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</si>
  <si>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</si>
  <si>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</si>
  <si>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</si>
  <si>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</si>
  <si>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</si>
  <si>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</si>
  <si>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</si>
  <si>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</si>
  <si>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</si>
  <si>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</si>
  <si>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</si>
  <si>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</si>
  <si>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</si>
  <si>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</si>
  <si>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</si>
  <si>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</si>
  <si>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</si>
  <si>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</si>
  <si>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</si>
  <si>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</si>
  <si>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</si>
  <si>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</si>
  <si>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</si>
  <si>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</si>
  <si>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</si>
  <si>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</si>
  <si>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</si>
  <si>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</si>
  <si>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</si>
  <si>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</si>
  <si>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</si>
  <si>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</si>
  <si>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</si>
  <si>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</si>
  <si>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</si>
  <si>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</si>
  <si>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</si>
  <si>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</si>
  <si>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</si>
  <si>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</si>
  <si>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</si>
  <si>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</si>
  <si>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</si>
  <si>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</si>
  <si>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</si>
  <si>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</si>
  <si>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</si>
  <si>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</si>
  <si>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</si>
  <si>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</si>
  <si>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</si>
  <si>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</si>
  <si>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</si>
  <si>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</si>
  <si>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</si>
  <si>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</si>
  <si>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</si>
  <si>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</si>
  <si>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</si>
  <si>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</si>
  <si>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</si>
  <si>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</si>
  <si>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</si>
  <si>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</si>
  <si>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</si>
  <si>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</si>
  <si>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</si>
  <si>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</si>
  <si>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</si>
  <si>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</si>
  <si>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</si>
  <si>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</si>
  <si>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</si>
  <si>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</si>
  <si>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</si>
  <si>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</si>
  <si>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</si>
  <si>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</si>
  <si>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</si>
  <si>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</si>
  <si>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</si>
  <si>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</si>
  <si>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</si>
  <si>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</si>
  <si>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</si>
  <si>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</si>
  <si>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</si>
  <si>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</si>
  <si>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</si>
  <si>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</si>
  <si>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</si>
  <si>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</si>
  <si>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</si>
  <si>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</si>
  <si>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</si>
  <si>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</si>
  <si>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</si>
  <si>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</si>
  <si>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</si>
  <si>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</si>
  <si>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</si>
  <si>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</si>
  <si>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</si>
  <si>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</si>
  <si>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</si>
  <si>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</si>
  <si>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</si>
  <si>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</si>
  <si>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</si>
  <si>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</si>
  <si>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</si>
  <si>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</si>
  <si>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</si>
  <si>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</si>
  <si>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</si>
  <si>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</si>
  <si>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</si>
  <si>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</si>
  <si>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</si>
  <si>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</si>
  <si>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</si>
  <si>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</si>
  <si>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</si>
  <si>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</si>
  <si>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</si>
  <si>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</si>
  <si>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</si>
  <si>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</si>
  <si>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</si>
  <si>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</si>
  <si>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</si>
  <si>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</si>
  <si>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</si>
  <si>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</si>
  <si>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</si>
  <si>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</si>
  <si>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</si>
  <si>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</si>
  <si>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</si>
  <si>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</si>
  <si>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</si>
  <si>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</si>
  <si>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</si>
  <si>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</si>
  <si>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</si>
  <si>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</si>
  <si>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</si>
  <si>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</si>
  <si>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</si>
  <si>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</si>
  <si>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</si>
  <si>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</si>
  <si>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</si>
  <si>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</si>
  <si>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</si>
  <si>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</si>
  <si>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</si>
  <si>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</si>
  <si>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</si>
  <si>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</si>
  <si>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</si>
  <si>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</si>
  <si>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</si>
  <si>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</si>
  <si>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</si>
  <si>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</si>
  <si>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</si>
  <si>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</si>
  <si>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</si>
  <si>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</si>
  <si>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</si>
  <si>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</si>
  <si>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</si>
  <si>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</si>
  <si>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</si>
  <si>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</si>
  <si>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</si>
  <si>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</si>
  <si>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</si>
  <si>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</si>
  <si>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</si>
  <si>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</si>
  <si>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</si>
  <si>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</si>
  <si>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</si>
  <si>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</si>
  <si>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</si>
  <si>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</si>
  <si>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</si>
  <si>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</si>
  <si>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</si>
  <si>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</si>
  <si>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</si>
  <si>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</si>
  <si>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</si>
  <si>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</si>
  <si>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</si>
  <si>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</si>
  <si>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</si>
  <si>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</si>
  <si>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</si>
  <si>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</si>
  <si>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</si>
  <si>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</si>
  <si>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</si>
  <si>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</si>
  <si>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</si>
  <si>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</si>
  <si>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</si>
  <si>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</si>
  <si>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</si>
  <si>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</si>
  <si>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</si>
  <si>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</si>
  <si>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</si>
  <si>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</si>
  <si>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</si>
  <si>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</si>
  <si>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</si>
  <si>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</si>
  <si>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</si>
  <si>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</si>
  <si>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</si>
  <si>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</si>
  <si>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</si>
  <si>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</si>
  <si>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</si>
  <si>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</si>
  <si>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</si>
  <si>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</si>
  <si>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</si>
  <si>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</si>
  <si>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</si>
  <si>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</si>
  <si>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</si>
  <si>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</si>
  <si>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</si>
  <si>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</si>
  <si>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</si>
  <si>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</si>
  <si>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</si>
  <si>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</si>
  <si>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</si>
  <si>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</si>
  <si>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</si>
  <si>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</si>
  <si>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</si>
  <si>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</si>
  <si>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</si>
  <si>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</si>
  <si>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</si>
  <si>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</si>
  <si>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</si>
  <si>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</si>
  <si>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</si>
  <si>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</si>
  <si>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</si>
  <si>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</si>
  <si>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</si>
  <si>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</si>
  <si>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</si>
  <si>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</si>
  <si>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</si>
  <si>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</si>
  <si>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</si>
  <si>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</si>
  <si>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</si>
  <si>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</si>
  <si>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</si>
  <si>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</si>
  <si>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</si>
  <si>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</si>
  <si>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</si>
  <si>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</si>
  <si>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</si>
  <si>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</si>
  <si>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</si>
  <si>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</si>
  <si>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</si>
  <si>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</si>
  <si>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</si>
  <si>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</si>
  <si>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</si>
  <si>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</si>
  <si>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</si>
  <si>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</si>
  <si>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</si>
  <si>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</si>
  <si>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</si>
  <si>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</si>
  <si>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</si>
  <si>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</si>
  <si>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</si>
  <si>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</si>
  <si>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</si>
  <si>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</si>
  <si>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</si>
  <si>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</si>
  <si>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</si>
  <si>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</si>
  <si>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</si>
  <si>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</si>
  <si>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</si>
  <si>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</si>
  <si>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</si>
  <si>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</si>
  <si>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</si>
  <si>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</si>
  <si>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</si>
  <si>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</si>
  <si>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</si>
  <si>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</si>
  <si>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</si>
  <si>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</si>
  <si>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</si>
  <si>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</si>
  <si>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</si>
  <si>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</si>
  <si>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</si>
  <si>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</si>
  <si>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</si>
  <si>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</si>
  <si>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</si>
  <si>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</si>
  <si>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</si>
  <si>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</si>
  <si>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</si>
  <si>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</si>
  <si>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</si>
  <si>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</si>
  <si>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</si>
  <si>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</si>
  <si>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</si>
  <si>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</si>
  <si>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</si>
  <si>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</si>
  <si>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</si>
  <si>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</si>
  <si>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</si>
  <si>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</si>
  <si>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</si>
  <si>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</si>
  <si>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</si>
  <si>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</si>
  <si>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</si>
  <si>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</si>
  <si>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</si>
  <si>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</si>
  <si>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</si>
  <si>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</si>
  <si>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</si>
  <si>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</si>
  <si>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</si>
  <si>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</si>
  <si>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</si>
  <si>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</si>
  <si>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</si>
  <si>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</si>
  <si>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</si>
  <si>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</si>
  <si>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</si>
  <si>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</si>
  <si>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</si>
  <si>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</si>
  <si>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</si>
  <si>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</si>
  <si>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</si>
  <si>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</si>
  <si>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</si>
  <si>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</si>
  <si>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</si>
  <si>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</si>
  <si>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</si>
  <si>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</si>
  <si>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</si>
  <si>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</si>
  <si>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</si>
  <si>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</si>
  <si>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</si>
  <si>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</si>
  <si>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</si>
  <si>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</si>
  <si>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</si>
  <si>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</si>
  <si>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</si>
  <si>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</si>
  <si>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</si>
  <si>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</si>
  <si>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</si>
  <si>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</si>
  <si>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</si>
  <si>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</si>
  <si>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</si>
  <si>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</si>
  <si>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</si>
  <si>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</si>
  <si>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</si>
  <si>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</si>
  <si>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</si>
  <si>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</si>
  <si>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</si>
  <si>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</si>
  <si>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</si>
  <si>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</si>
  <si>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</si>
  <si>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</si>
  <si>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</si>
  <si>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</si>
  <si>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</si>
  <si>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</si>
  <si>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</si>
  <si>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</si>
  <si>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</si>
  <si>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</si>
  <si>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</si>
  <si>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</si>
  <si>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</si>
  <si>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</si>
  <si>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</si>
  <si>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</si>
  <si>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</si>
  <si>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</si>
  <si>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</si>
  <si>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</si>
  <si>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</si>
  <si>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</si>
  <si>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</si>
  <si>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</si>
  <si>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</si>
  <si>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</si>
  <si>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</si>
  <si>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</si>
  <si>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</si>
  <si>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</si>
  <si>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</si>
  <si>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</si>
  <si>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</si>
  <si>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</si>
  <si>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</si>
  <si>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</si>
  <si>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</si>
  <si>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</si>
  <si>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</si>
  <si>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</si>
  <si>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</si>
  <si>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</si>
  <si>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</si>
  <si>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</si>
  <si>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</si>
  <si>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</si>
  <si>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</si>
  <si>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</si>
  <si>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</si>
  <si>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</si>
  <si>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</si>
  <si>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</si>
  <si>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</si>
  <si>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</si>
  <si>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</si>
  <si>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</si>
  <si>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</si>
  <si>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</si>
  <si>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</si>
  <si>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</si>
  <si>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</si>
  <si>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</si>
  <si>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</si>
  <si>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</si>
  <si>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</si>
  <si>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</si>
  <si>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</si>
  <si>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</si>
  <si>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</si>
  <si>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</si>
  <si>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</si>
  <si>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</si>
  <si>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</si>
  <si>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</si>
  <si>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</si>
  <si>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</si>
  <si>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</si>
  <si>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</si>
  <si>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</si>
  <si>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</si>
  <si>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</si>
  <si>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</si>
  <si>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</si>
  <si>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</si>
  <si>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</si>
  <si>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</si>
  <si>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</si>
  <si>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</si>
  <si>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</si>
  <si>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</si>
  <si>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</si>
  <si>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</si>
  <si>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</si>
  <si>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</si>
  <si>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</si>
  <si>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</si>
  <si>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</si>
  <si>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</si>
  <si>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</si>
  <si>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</si>
  <si>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</si>
  <si>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</si>
  <si>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</si>
  <si>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</si>
  <si>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</si>
  <si>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</si>
  <si>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</si>
  <si>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</si>
  <si>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</si>
  <si>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</si>
  <si>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</si>
  <si>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</si>
  <si>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</si>
  <si>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</si>
  <si>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</si>
  <si>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</si>
  <si>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</si>
  <si>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</si>
  <si>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</si>
  <si>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</si>
  <si>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</si>
  <si>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</si>
  <si>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</si>
  <si>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</si>
  <si>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</si>
  <si>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</si>
  <si>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</si>
  <si>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</si>
  <si>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</si>
  <si>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</si>
  <si>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</si>
  <si>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</si>
  <si>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</si>
  <si>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</si>
  <si>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</si>
  <si>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</si>
  <si>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</si>
  <si>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</si>
  <si>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</si>
  <si>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</si>
  <si>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</si>
  <si>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</si>
  <si>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</si>
  <si>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</si>
  <si>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</si>
  <si>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</si>
  <si>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</si>
  <si>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</si>
  <si>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</si>
  <si>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</si>
  <si>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</si>
  <si>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</si>
  <si>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</si>
  <si>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</si>
  <si>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</si>
  <si>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</si>
  <si>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</si>
  <si>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</si>
  <si>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</si>
  <si>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</si>
  <si>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</si>
  <si>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</si>
  <si>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</si>
  <si>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</si>
  <si>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</si>
  <si>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</si>
  <si>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</si>
  <si>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</si>
  <si>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</si>
  <si>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</si>
  <si>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</si>
  <si>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</si>
  <si>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</si>
  <si>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</si>
  <si>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</si>
  <si>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</si>
  <si>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</si>
  <si>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</si>
  <si>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</si>
  <si>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</si>
  <si>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</si>
  <si>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</si>
  <si>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</si>
  <si>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</si>
  <si>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</si>
  <si>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</si>
  <si>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</si>
  <si>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</si>
  <si>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</si>
  <si>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</si>
  <si>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</si>
  <si>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</si>
  <si>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</si>
  <si>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</si>
  <si>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</si>
  <si>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</si>
  <si>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</si>
  <si>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</si>
  <si>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</si>
  <si>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</si>
  <si>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</si>
  <si>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</si>
  <si>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</si>
  <si>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</si>
  <si>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</si>
  <si>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</si>
  <si>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</si>
  <si>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</si>
  <si>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</si>
  <si>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</si>
  <si>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</si>
  <si>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</si>
  <si>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</si>
  <si>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</si>
  <si>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</si>
  <si>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</si>
  <si>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</si>
  <si>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</si>
  <si>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</si>
  <si>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</si>
  <si>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</si>
  <si>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</si>
  <si>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</si>
  <si>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</si>
  <si>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</si>
  <si>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</si>
  <si>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</si>
  <si>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</si>
  <si>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</si>
  <si>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</si>
  <si>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</si>
  <si>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</si>
  <si>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</si>
  <si>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</si>
  <si>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</si>
  <si>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</si>
  <si>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</si>
  <si>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</si>
  <si>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</si>
  <si>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</si>
  <si>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</si>
  <si>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</si>
  <si>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</si>
  <si>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</si>
  <si>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</si>
  <si>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</si>
  <si>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</si>
  <si>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</si>
  <si>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</si>
  <si>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</si>
  <si>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</si>
  <si>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</si>
  <si>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</si>
  <si>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</si>
  <si>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</si>
  <si>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</si>
  <si>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</si>
  <si>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</si>
  <si>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</si>
  <si>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</si>
  <si>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</si>
  <si>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</si>
  <si>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</si>
  <si>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</si>
  <si>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</si>
  <si>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</si>
  <si>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</si>
  <si>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</si>
  <si>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</si>
  <si>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</si>
  <si>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</si>
  <si>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</si>
  <si>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</si>
  <si>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</si>
  <si>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</si>
  <si>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</si>
  <si>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</si>
  <si>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</si>
  <si>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</si>
  <si>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</si>
  <si>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</si>
  <si>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</si>
  <si>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</si>
  <si>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</si>
  <si>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</si>
  <si>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</si>
  <si>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</si>
  <si>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</si>
  <si>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</si>
  <si>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</si>
  <si>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</si>
  <si>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</si>
  <si>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</si>
  <si>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</si>
  <si>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</si>
  <si>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</si>
  <si>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</si>
  <si>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</si>
  <si>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</si>
  <si>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</si>
  <si>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</si>
  <si>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</si>
  <si>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</si>
  <si>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</si>
  <si>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</si>
  <si>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</si>
  <si>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</si>
  <si>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</si>
  <si>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</si>
  <si>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</si>
  <si>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</si>
  <si>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</si>
  <si>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</si>
  <si>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</si>
  <si>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</si>
  <si>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</si>
  <si>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</si>
  <si>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</si>
  <si>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</si>
  <si>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</si>
  <si>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</si>
  <si>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</si>
  <si>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</si>
  <si>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</si>
  <si>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</si>
  <si>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</si>
  <si>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</si>
  <si>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</si>
  <si>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</si>
  <si>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</si>
  <si>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</si>
  <si>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</si>
  <si>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</si>
  <si>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</si>
  <si>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</si>
  <si>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</si>
  <si>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</si>
  <si>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</si>
  <si>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</si>
  <si>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</si>
  <si>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</si>
  <si>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</si>
  <si>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</si>
  <si>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</si>
  <si>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</si>
  <si>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</si>
  <si>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</si>
  <si>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</si>
  <si>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</si>
  <si>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</si>
  <si>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</si>
  <si>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</si>
  <si>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</si>
  <si>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</si>
  <si>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</si>
  <si>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</si>
  <si>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</si>
  <si>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</si>
  <si>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</si>
  <si>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</si>
  <si>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</si>
  <si>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</si>
  <si>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</si>
  <si>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</si>
  <si>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</si>
  <si>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</si>
  <si>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</si>
  <si>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</si>
  <si>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</si>
  <si>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</si>
  <si>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</si>
  <si>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</si>
  <si>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</si>
  <si>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</si>
  <si>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</si>
  <si>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</si>
  <si>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</si>
  <si>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</si>
  <si>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</si>
  <si>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</si>
  <si>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</si>
  <si>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</si>
  <si>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</si>
  <si>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</si>
  <si>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</si>
  <si>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</si>
  <si>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</si>
  <si>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</si>
  <si>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</si>
  <si>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</si>
  <si>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</si>
  <si>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</si>
  <si>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</si>
  <si>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</si>
  <si>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</si>
  <si>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</si>
  <si>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</si>
  <si>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</si>
  <si>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</si>
  <si>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</si>
  <si>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</si>
  <si>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</si>
  <si>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</si>
  <si>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</si>
  <si>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</si>
  <si>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</si>
  <si>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</si>
  <si>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</si>
  <si>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</si>
  <si>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</si>
  <si>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</si>
  <si>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</si>
  <si>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</si>
  <si>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</si>
  <si>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</si>
  <si>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</si>
  <si>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</si>
  <si>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</si>
  <si>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</si>
  <si>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</si>
  <si>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</si>
  <si>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</si>
  <si>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</si>
  <si>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</si>
  <si>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</si>
  <si>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</si>
  <si>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</si>
  <si>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</si>
  <si>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</si>
  <si>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</si>
  <si>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</si>
  <si>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</si>
  <si>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</si>
  <si>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</si>
  <si>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</si>
  <si>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</si>
  <si>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</si>
  <si>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</si>
  <si>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</si>
  <si>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</si>
  <si>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</si>
  <si>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</si>
  <si>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</si>
  <si>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</si>
  <si>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</si>
  <si>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</si>
  <si>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</si>
  <si>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</si>
  <si>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</si>
  <si>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</si>
  <si>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</si>
  <si>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</si>
  <si>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</si>
  <si>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</si>
  <si>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</si>
  <si>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</si>
  <si>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</si>
  <si>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</si>
  <si>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</si>
  <si>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</si>
  <si>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</si>
  <si>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</si>
  <si>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</si>
  <si>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</si>
  <si>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</si>
  <si>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</si>
  <si>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</si>
  <si>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</si>
  <si>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</si>
  <si>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</si>
  <si>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</si>
  <si>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</si>
  <si>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</si>
  <si>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</si>
  <si>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</si>
  <si>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</si>
  <si>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</si>
  <si>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</si>
  <si>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</si>
  <si>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</si>
  <si>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</si>
  <si>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</si>
  <si>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</si>
  <si>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</si>
  <si>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</si>
  <si>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</si>
  <si>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</si>
  <si>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</si>
  <si>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</si>
  <si>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</si>
  <si>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</si>
  <si>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</si>
  <si>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</si>
  <si>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</si>
  <si>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</si>
  <si>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</si>
  <si>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</si>
  <si>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</si>
  <si>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</si>
  <si>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</si>
  <si>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</si>
  <si>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</si>
  <si>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</si>
  <si>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</si>
  <si>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</si>
  <si>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</si>
  <si>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</si>
  <si>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</si>
  <si>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</si>
  <si>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</si>
  <si>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</si>
  <si>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</si>
  <si>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</si>
  <si>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</si>
  <si>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</si>
  <si>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</si>
  <si>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</si>
  <si>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</si>
  <si>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</si>
  <si>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</si>
  <si>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</si>
  <si>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</si>
  <si>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</si>
  <si>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</si>
  <si>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</si>
  <si>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</si>
  <si>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</si>
  <si>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</si>
  <si>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</si>
  <si>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</si>
  <si>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</si>
  <si>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</si>
  <si>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</si>
  <si>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</si>
  <si>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</si>
  <si>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</si>
  <si>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</si>
  <si>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</si>
  <si>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</si>
  <si>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</si>
  <si>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</si>
  <si>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</si>
  <si>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</si>
  <si>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</si>
  <si>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</si>
  <si>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</si>
  <si>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</si>
  <si>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</si>
  <si>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</si>
  <si>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</si>
  <si>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</si>
  <si>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</si>
  <si>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</si>
  <si>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</si>
  <si>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</si>
  <si>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</si>
  <si>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</si>
  <si>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</si>
  <si>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</si>
  <si>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</si>
  <si>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</si>
  <si>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</si>
  <si>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</si>
  <si>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</si>
  <si>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</si>
  <si>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</si>
  <si>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</si>
  <si>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</si>
  <si>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</si>
  <si>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</si>
  <si>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</si>
  <si>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</si>
  <si>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</si>
  <si>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</si>
  <si>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</si>
  <si>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</si>
  <si>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</si>
  <si>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</si>
  <si>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</si>
  <si>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</si>
  <si>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</si>
  <si>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</si>
  <si>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</si>
  <si>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</si>
  <si>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</si>
  <si>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</si>
  <si>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</si>
  <si>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</si>
  <si>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</si>
  <si>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</si>
  <si>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</si>
  <si>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</si>
  <si>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</si>
  <si>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</si>
  <si>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</si>
  <si>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</si>
  <si>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</si>
  <si>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</si>
  <si>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</si>
  <si>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</si>
  <si>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</si>
  <si>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</si>
  <si>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</si>
  <si>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</si>
  <si>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</si>
  <si>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</si>
  <si>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</si>
  <si>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</si>
  <si>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</si>
  <si>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</si>
  <si>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</si>
  <si>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</si>
  <si>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</si>
  <si>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</si>
  <si>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</si>
  <si>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</si>
  <si>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</si>
  <si>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</si>
  <si>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</si>
  <si>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</si>
  <si>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</si>
  <si>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</si>
  <si>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</si>
  <si>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</si>
  <si>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</si>
  <si>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</si>
  <si>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</si>
  <si>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</si>
  <si>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</si>
  <si>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</si>
  <si>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</si>
  <si>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</si>
  <si>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</si>
  <si>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</si>
  <si>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</si>
  <si>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</si>
  <si>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</si>
  <si>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</si>
  <si>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</si>
  <si>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</si>
  <si>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</si>
  <si>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</si>
  <si>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</si>
  <si>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</si>
  <si>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</si>
  <si>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</si>
  <si>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</si>
  <si>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</si>
  <si>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</si>
  <si>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</si>
  <si>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</si>
  <si>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</si>
  <si>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</si>
  <si>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</si>
  <si>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</si>
  <si>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</si>
  <si>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</si>
  <si>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</si>
  <si>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</si>
  <si>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</si>
  <si>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</si>
  <si>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</si>
  <si>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</si>
  <si>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</si>
  <si>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</si>
  <si>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</si>
  <si>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</si>
  <si>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</si>
  <si>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</si>
  <si>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</si>
  <si>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</si>
  <si>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</si>
  <si>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</si>
  <si>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</si>
  <si>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</si>
  <si>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</si>
  <si>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</si>
  <si>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</si>
  <si>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</si>
  <si>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</si>
  <si>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</si>
  <si>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</si>
  <si>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</si>
  <si>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</si>
  <si>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</si>
  <si>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</si>
  <si>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</si>
  <si>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</si>
  <si>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</si>
  <si>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</si>
  <si>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</si>
  <si>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</si>
  <si>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</si>
  <si>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</si>
  <si>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</si>
  <si>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</si>
  <si>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</si>
  <si>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</si>
  <si>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</si>
  <si>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</si>
  <si>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</si>
  <si>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</si>
  <si>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</si>
  <si>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</si>
  <si>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</si>
  <si>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</si>
  <si>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</si>
  <si>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</si>
  <si>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</si>
  <si>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</si>
  <si>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</si>
  <si>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</si>
  <si>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</si>
  <si>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</si>
  <si>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</si>
  <si>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</si>
  <si>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</si>
  <si>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</si>
  <si>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</si>
  <si>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</si>
  <si>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</si>
  <si>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</si>
  <si>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</si>
  <si>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</si>
  <si>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</si>
  <si>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</si>
  <si>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</si>
  <si>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</si>
  <si>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</si>
  <si>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</si>
  <si>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</si>
  <si>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</si>
  <si>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</si>
  <si>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</si>
  <si>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</si>
  <si>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</si>
  <si>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</si>
  <si>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</si>
  <si>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</si>
  <si>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</si>
  <si>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</si>
  <si>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</si>
  <si>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</si>
  <si>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</si>
  <si>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</si>
  <si>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</si>
  <si>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</si>
  <si>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</si>
  <si>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</si>
  <si>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</si>
  <si>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</si>
  <si>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</si>
  <si>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</si>
  <si>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</si>
  <si>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</si>
  <si>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</si>
  <si>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</si>
  <si>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</si>
  <si>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</si>
  <si>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</si>
  <si>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</si>
  <si>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</si>
  <si>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</si>
  <si>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</si>
  <si>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</si>
  <si>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</si>
  <si>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</si>
  <si>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</si>
  <si>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</si>
  <si>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</si>
  <si>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</si>
  <si>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</si>
  <si>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</si>
  <si>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</si>
  <si>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</si>
  <si>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</si>
  <si>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</si>
  <si>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</si>
  <si>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</si>
  <si>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</si>
  <si>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</si>
  <si>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</si>
  <si>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</si>
  <si>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</si>
  <si>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</si>
  <si>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</si>
  <si>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</si>
  <si>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</si>
  <si>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</si>
  <si>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</si>
  <si>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</si>
  <si>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</si>
  <si>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</si>
  <si>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</si>
  <si>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</si>
  <si>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</si>
  <si>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</si>
  <si>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</si>
  <si>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</si>
  <si>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</si>
  <si>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</si>
  <si>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</si>
  <si>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</si>
  <si>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</si>
  <si>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</si>
  <si>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</si>
  <si>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</si>
  <si>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</si>
  <si>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</si>
  <si>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</si>
  <si>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</si>
  <si>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</si>
  <si>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</si>
  <si>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</si>
  <si>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</si>
  <si>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</si>
  <si>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</si>
  <si>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</si>
  <si>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</si>
  <si>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</si>
  <si>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</si>
  <si>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</si>
  <si>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</si>
  <si>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</si>
  <si>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</si>
  <si>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</si>
  <si>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</si>
  <si>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</si>
  <si>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</si>
  <si>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</si>
  <si>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</si>
  <si>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</si>
  <si>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</si>
  <si>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</si>
  <si>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</si>
  <si>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</si>
  <si>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</si>
  <si>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</si>
  <si>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</si>
  <si>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</si>
  <si>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</si>
  <si>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</si>
  <si>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</si>
  <si>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</si>
  <si>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</si>
  <si>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</si>
  <si>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</si>
  <si>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</si>
  <si>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</si>
  <si>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</si>
  <si>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</si>
  <si>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</si>
  <si>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</si>
  <si>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</si>
  <si>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</si>
  <si>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</si>
  <si>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</si>
  <si>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</si>
  <si>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</si>
  <si>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</si>
  <si>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</si>
  <si>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</si>
  <si>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</si>
  <si>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</si>
  <si>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</si>
  <si>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</si>
  <si>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</si>
  <si>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</si>
  <si>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</si>
  <si>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</si>
  <si>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</si>
  <si>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</si>
  <si>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</si>
  <si>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</si>
  <si>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</si>
  <si>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</si>
  <si>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</si>
  <si>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</si>
  <si>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</si>
  <si>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</si>
  <si>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</si>
  <si>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</si>
  <si>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</si>
  <si>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</si>
  <si>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</si>
  <si>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</si>
  <si>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</si>
  <si>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</si>
  <si>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</si>
  <si>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</si>
  <si>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</si>
  <si>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</si>
  <si>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</si>
  <si>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</si>
  <si>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</si>
  <si>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</si>
  <si>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</si>
  <si>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</si>
  <si>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</si>
  <si>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</si>
  <si>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</si>
  <si>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</si>
  <si>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</si>
  <si>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</si>
  <si>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</si>
  <si>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</si>
  <si>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</si>
  <si>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</si>
  <si>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</si>
  <si>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</si>
  <si>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</si>
  <si>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</si>
  <si>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</si>
  <si>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</si>
  <si>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</si>
  <si>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</si>
  <si>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</si>
  <si>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</si>
  <si>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</si>
  <si>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</si>
  <si>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</si>
  <si>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</si>
  <si>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</si>
  <si>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</si>
  <si>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</si>
  <si>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</si>
  <si>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</si>
  <si>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</si>
  <si>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</si>
  <si>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</si>
  <si>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</si>
  <si>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</si>
  <si>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</si>
  <si>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</si>
  <si>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</si>
  <si>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</si>
  <si>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</si>
  <si>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</si>
  <si>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</si>
  <si>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</si>
  <si>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</si>
  <si>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</si>
  <si>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</si>
  <si>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</si>
  <si>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</si>
  <si>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</si>
  <si>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</si>
  <si>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</si>
  <si>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</si>
  <si>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</si>
  <si>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</si>
  <si>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</si>
  <si>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</si>
  <si>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</si>
  <si>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</si>
  <si>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</si>
  <si>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</si>
  <si>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</si>
  <si>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</si>
  <si>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</si>
  <si>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</si>
  <si>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</si>
  <si>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</si>
  <si>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</si>
  <si>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</si>
  <si>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</si>
  <si>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</si>
  <si>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</si>
  <si>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</si>
  <si>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</si>
  <si>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</si>
  <si>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</si>
  <si>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</si>
  <si>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</si>
  <si>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</si>
  <si>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</si>
  <si>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</si>
  <si>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</si>
  <si>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</si>
  <si>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</si>
  <si>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</si>
  <si>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</si>
  <si>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</si>
  <si>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</si>
  <si>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</si>
  <si>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</si>
  <si>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</si>
  <si>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</si>
  <si>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</si>
  <si>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</si>
  <si>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</si>
  <si>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</si>
  <si>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</si>
  <si>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</si>
  <si>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</si>
  <si>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</si>
  <si>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</si>
  <si>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</si>
  <si>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</si>
  <si>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</si>
  <si>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</si>
  <si>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</si>
  <si>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</si>
  <si>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</si>
  <si>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</si>
  <si>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</si>
  <si>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</si>
  <si>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</si>
  <si>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</si>
  <si>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</si>
  <si>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</si>
  <si>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</si>
  <si>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</si>
  <si>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</si>
  <si>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</si>
  <si>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</si>
  <si>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</si>
  <si>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</si>
  <si>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</si>
  <si>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</si>
  <si>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</si>
  <si>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</si>
  <si>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</si>
  <si>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</si>
  <si>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</si>
  <si>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</si>
  <si>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</si>
  <si>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</si>
  <si>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</si>
  <si>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</si>
  <si>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</si>
  <si>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</si>
  <si>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</si>
  <si>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</si>
  <si>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</si>
  <si>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</si>
  <si>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</si>
  <si>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</si>
  <si>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</si>
  <si>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</si>
  <si>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</si>
  <si>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</si>
  <si>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</si>
  <si>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</si>
  <si>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</si>
  <si>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</si>
  <si>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</si>
  <si>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</si>
  <si>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</si>
  <si>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</si>
  <si>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</si>
  <si>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</si>
  <si>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</si>
  <si>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</si>
  <si>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</si>
  <si>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</si>
  <si>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</si>
  <si>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</si>
  <si>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</si>
  <si>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</si>
  <si>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</si>
  <si>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</si>
  <si>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</si>
  <si>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</si>
  <si>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</si>
  <si>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</si>
  <si>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</si>
  <si>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</si>
  <si>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</si>
  <si>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</si>
  <si>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</si>
  <si>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</si>
  <si>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</si>
  <si>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</si>
  <si>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</si>
  <si>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</si>
  <si>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</si>
  <si>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</si>
  <si>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</si>
  <si>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</si>
  <si>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</si>
  <si>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</si>
  <si>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</si>
  <si>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</si>
  <si>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</si>
  <si>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</si>
  <si>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</si>
  <si>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</si>
  <si>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</si>
  <si>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</si>
  <si>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</si>
  <si>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</si>
  <si>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</si>
  <si>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</si>
  <si>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</si>
  <si>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</si>
  <si>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</si>
  <si>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</si>
  <si>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</si>
  <si>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</si>
  <si>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</si>
  <si>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</si>
  <si>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</si>
  <si>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</si>
  <si>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</si>
  <si>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</si>
  <si>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</si>
  <si>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</si>
  <si>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</si>
  <si>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</si>
  <si>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</si>
  <si>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</si>
  <si>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</si>
  <si>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</si>
  <si>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</si>
  <si>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</si>
  <si>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</si>
  <si>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</si>
  <si>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</si>
  <si>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</si>
  <si>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</si>
  <si>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</si>
  <si>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</si>
  <si>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</si>
  <si>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</si>
  <si>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</si>
  <si>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</si>
  <si>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</si>
  <si>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</si>
  <si>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</si>
  <si>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</si>
  <si>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</si>
  <si>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</si>
  <si>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</si>
  <si>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</si>
  <si>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</si>
  <si>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</si>
  <si>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</si>
  <si>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</si>
  <si>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</si>
  <si>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</si>
  <si>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</si>
  <si>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</si>
  <si>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</si>
  <si>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</si>
  <si>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</si>
  <si>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</si>
  <si>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</si>
  <si>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</si>
  <si>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</si>
  <si>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</si>
  <si>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</si>
  <si>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</si>
  <si>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</si>
  <si>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</si>
  <si>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</si>
  <si>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</si>
  <si>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</si>
  <si>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</si>
  <si>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</si>
  <si>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</si>
  <si>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</si>
  <si>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</si>
  <si>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</si>
  <si>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</si>
  <si>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</si>
  <si>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</si>
  <si>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</si>
  <si>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</si>
  <si>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</si>
  <si>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</si>
  <si>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</si>
  <si>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</si>
  <si>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</si>
  <si>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</si>
  <si>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</si>
  <si>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</si>
  <si>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</si>
  <si>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</si>
  <si>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</si>
  <si>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</si>
  <si>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</si>
  <si>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</si>
  <si>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</si>
  <si>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</si>
  <si>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</si>
  <si>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</si>
  <si>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</si>
  <si>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</si>
  <si>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</si>
  <si>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</si>
  <si>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</si>
  <si>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</si>
  <si>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</si>
  <si>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</si>
  <si>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</si>
  <si>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</si>
  <si>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</si>
  <si>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</si>
  <si>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</si>
  <si>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</si>
  <si>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</si>
  <si>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</si>
  <si>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</si>
  <si>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</si>
  <si>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</si>
  <si>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</si>
  <si>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</si>
  <si>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</si>
  <si>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</si>
  <si>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</si>
  <si>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</si>
  <si>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</si>
  <si>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</si>
  <si>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</si>
  <si>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</si>
  <si>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</si>
  <si>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</si>
  <si>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</si>
  <si>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</si>
  <si>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</si>
  <si>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</si>
  <si>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</si>
  <si>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</si>
  <si>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</si>
  <si>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</si>
  <si>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</si>
  <si>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</si>
  <si>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</si>
  <si>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</si>
  <si>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</si>
  <si>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</si>
  <si>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</si>
  <si>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</si>
  <si>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</si>
  <si>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</si>
  <si>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</si>
  <si>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</si>
  <si>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</si>
  <si>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</si>
  <si>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</si>
  <si>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</si>
  <si>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</si>
  <si>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</si>
  <si>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</si>
  <si>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</si>
  <si>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</si>
  <si>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</si>
  <si>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</si>
  <si>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</si>
  <si>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</si>
  <si>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</si>
  <si>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</si>
  <si>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</si>
  <si>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</si>
  <si>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</si>
  <si>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</si>
  <si>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</si>
  <si>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</si>
  <si>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</si>
  <si>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</si>
  <si>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</si>
  <si>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</si>
  <si>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</si>
  <si>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</si>
  <si>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</si>
  <si>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</si>
  <si>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</si>
  <si>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</si>
  <si>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</si>
  <si>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</si>
  <si>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</si>
  <si>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</si>
  <si>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</si>
  <si>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</si>
  <si>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</si>
  <si>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</si>
  <si>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</si>
  <si>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</si>
  <si>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</si>
  <si>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</si>
  <si>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</si>
  <si>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</si>
  <si>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</si>
  <si>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</si>
  <si>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</si>
  <si>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</si>
  <si>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</si>
  <si>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</si>
  <si>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</si>
  <si>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</si>
  <si>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</si>
  <si>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</si>
  <si>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</si>
  <si>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</si>
  <si>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</si>
  <si>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</si>
  <si>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</si>
  <si>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</si>
  <si>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</si>
  <si>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</si>
  <si>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</si>
  <si>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</si>
  <si>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</si>
  <si>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</si>
  <si>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</si>
  <si>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</si>
  <si>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</si>
  <si>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</si>
  <si>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</si>
  <si>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</si>
  <si>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</si>
  <si>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</si>
  <si>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</si>
  <si>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</si>
  <si>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</si>
  <si>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</si>
  <si>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</si>
  <si>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</si>
  <si>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</si>
  <si>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</si>
  <si>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</si>
  <si>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</si>
  <si>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</si>
  <si>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</si>
  <si>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</si>
  <si>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</si>
  <si>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</si>
  <si>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</si>
  <si>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</si>
  <si>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</si>
  <si>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</si>
  <si>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</si>
  <si>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</si>
  <si>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</si>
  <si>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</si>
  <si>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</si>
  <si>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</si>
  <si>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</si>
  <si>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</si>
  <si>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</si>
  <si>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</si>
  <si>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</si>
  <si>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</si>
  <si>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</si>
  <si>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</si>
  <si>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</si>
  <si>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</si>
  <si>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</si>
  <si>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</si>
  <si>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</si>
  <si>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</si>
  <si>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</si>
  <si>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</si>
  <si>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</si>
  <si>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</si>
  <si>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</si>
  <si>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</si>
  <si>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</si>
  <si>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</si>
  <si>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</si>
  <si>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</si>
  <si>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</si>
  <si>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</si>
  <si>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</si>
  <si>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</si>
  <si>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</si>
  <si>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</si>
  <si>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</si>
  <si>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</si>
  <si>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</si>
  <si>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</si>
  <si>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</si>
  <si>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</si>
  <si>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</si>
  <si>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</si>
  <si>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</si>
  <si>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</si>
  <si>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</si>
  <si>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</si>
  <si>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</si>
  <si>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</si>
  <si>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</si>
  <si>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</si>
  <si>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</si>
  <si>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</si>
  <si>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</si>
  <si>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</si>
  <si>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</si>
  <si>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</si>
  <si>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</si>
  <si>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</si>
  <si>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</si>
  <si>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</si>
  <si>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</si>
  <si>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</si>
  <si>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</si>
  <si>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</si>
  <si>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</si>
  <si>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</si>
  <si>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</si>
  <si>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</si>
  <si>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</si>
  <si>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</si>
  <si>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</si>
  <si>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</si>
  <si>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</si>
  <si>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</si>
  <si>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</si>
  <si>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</si>
  <si>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</si>
  <si>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</si>
  <si>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</si>
  <si>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</si>
  <si>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</si>
  <si>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</si>
  <si>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</si>
  <si>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</si>
  <si>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</si>
  <si>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</si>
  <si>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</si>
  <si>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</si>
  <si>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</si>
  <si>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</si>
  <si>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</si>
  <si>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</si>
  <si>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</si>
  <si>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</si>
  <si>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</si>
  <si>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</si>
  <si>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</si>
  <si>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</si>
  <si>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</si>
  <si>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</si>
  <si>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</si>
  <si>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</si>
  <si>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</si>
  <si>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</si>
  <si>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</si>
  <si>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</si>
  <si>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</si>
  <si>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</si>
  <si>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</si>
  <si>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</si>
  <si>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</si>
  <si>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</si>
  <si>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</si>
  <si>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</si>
  <si>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</si>
  <si>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</si>
  <si>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</si>
  <si>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</si>
  <si>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</si>
  <si>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</si>
  <si>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</si>
  <si>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</si>
  <si>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</si>
  <si>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</si>
  <si>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</si>
  <si>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</si>
  <si>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</si>
  <si>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</si>
  <si>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</si>
  <si>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</si>
  <si>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</si>
  <si>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</si>
  <si>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</si>
  <si>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</si>
  <si>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</si>
  <si>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</si>
  <si>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</si>
  <si>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</si>
  <si>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</si>
  <si>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</si>
  <si>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</si>
  <si>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</si>
  <si>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</si>
  <si>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</si>
  <si>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</si>
  <si>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</si>
  <si>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</si>
  <si>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</si>
  <si>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</si>
  <si>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</si>
  <si>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</si>
  <si>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</si>
  <si>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</si>
  <si>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</si>
  <si>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</si>
  <si>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</si>
  <si>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</si>
  <si>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</si>
  <si>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</si>
  <si>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</si>
  <si>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</si>
  <si>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</si>
  <si>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</si>
  <si>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</si>
  <si>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</si>
  <si>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</si>
  <si>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</si>
  <si>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</si>
  <si>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</si>
  <si>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</si>
  <si>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</si>
  <si>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</si>
  <si>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</si>
  <si>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</si>
  <si>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</si>
  <si>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</si>
  <si>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</si>
  <si>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</si>
  <si>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</si>
  <si>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</si>
  <si>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</si>
  <si>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</si>
  <si>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</si>
  <si>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</si>
  <si>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</si>
  <si>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</si>
  <si>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</si>
  <si>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</si>
  <si>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</si>
  <si>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</si>
  <si>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</si>
  <si>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</si>
  <si>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</si>
  <si>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</si>
  <si>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</si>
  <si>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</si>
  <si>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</si>
  <si>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</si>
  <si>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</si>
  <si>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</si>
  <si>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</si>
  <si>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</si>
  <si>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</si>
  <si>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</si>
  <si>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</si>
  <si>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</si>
  <si>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</si>
  <si>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</si>
  <si>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</si>
  <si>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</si>
  <si>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</si>
  <si>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</si>
  <si>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</si>
  <si>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</si>
  <si>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</si>
  <si>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</si>
  <si>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</si>
  <si>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</si>
  <si>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</si>
  <si>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</si>
  <si>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</si>
  <si>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</si>
  <si>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</si>
  <si>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</si>
  <si>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</si>
  <si>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</si>
  <si>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</si>
  <si>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</si>
  <si>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</si>
  <si>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</si>
  <si>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</si>
  <si>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</si>
  <si>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</si>
  <si>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</si>
  <si>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</si>
  <si>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</si>
  <si>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</si>
  <si>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</si>
  <si>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</si>
  <si>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</si>
  <si>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</si>
  <si>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</si>
  <si>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</si>
  <si>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</si>
  <si>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</si>
  <si>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</si>
  <si>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</si>
  <si>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</si>
  <si>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</si>
  <si>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</si>
  <si>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</si>
  <si>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</si>
  <si>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</si>
  <si>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</si>
  <si>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</si>
  <si>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</si>
  <si>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</si>
  <si>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</si>
  <si>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</si>
  <si>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</si>
  <si>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</si>
  <si>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</si>
  <si>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</si>
  <si>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</si>
  <si>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</si>
  <si>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</si>
  <si>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</si>
  <si>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</si>
  <si>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</si>
  <si>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</si>
  <si>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</si>
  <si>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</si>
  <si>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</si>
  <si>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</si>
  <si>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</si>
  <si>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</si>
  <si>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</si>
  <si>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</si>
  <si>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</si>
  <si>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</si>
  <si>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</si>
  <si>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</si>
  <si>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</si>
  <si>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</si>
  <si>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</si>
  <si>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</si>
  <si>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</si>
  <si>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</si>
  <si>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</si>
  <si>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</si>
  <si>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</si>
  <si>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</si>
  <si>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</si>
  <si>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</si>
  <si>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</si>
  <si>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</si>
  <si>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</si>
  <si>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</si>
  <si>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</si>
  <si>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</si>
  <si>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</si>
  <si>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</si>
  <si>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</si>
  <si>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</si>
  <si>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</si>
  <si>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</si>
  <si>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</si>
  <si>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</si>
  <si>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</si>
  <si>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</si>
  <si>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</si>
  <si>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</si>
  <si>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</si>
  <si>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</si>
  <si>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</si>
  <si>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</si>
  <si>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</si>
  <si>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</si>
  <si>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</si>
  <si>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</si>
  <si>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</si>
  <si>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</si>
  <si>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</si>
  <si>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</si>
  <si>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</si>
  <si>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</si>
  <si>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</si>
  <si>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</si>
  <si>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</si>
  <si>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</si>
  <si>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</si>
  <si>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</si>
  <si>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</si>
  <si>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</si>
  <si>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</si>
  <si>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</si>
  <si>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</si>
  <si>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</si>
  <si>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</si>
  <si>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</si>
  <si>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</si>
  <si>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</si>
  <si>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</si>
  <si>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</si>
  <si>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</si>
  <si>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</si>
  <si>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</si>
  <si>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</si>
  <si>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</si>
  <si>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</si>
  <si>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</si>
  <si>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</si>
  <si>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</si>
  <si>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</si>
  <si>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</si>
  <si>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</si>
  <si>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</si>
  <si>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</si>
  <si>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</si>
  <si>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</si>
  <si>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</si>
  <si>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</si>
  <si>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</si>
  <si>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</si>
  <si>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</si>
  <si>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</si>
  <si>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</si>
  <si>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</si>
  <si>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</si>
  <si>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</si>
  <si>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</si>
  <si>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</si>
  <si>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</si>
  <si>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</si>
  <si>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</si>
  <si>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</si>
  <si>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</si>
  <si>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</si>
  <si>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</si>
  <si>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</si>
  <si>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</si>
  <si>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</si>
  <si>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</si>
  <si>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</si>
  <si>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</si>
  <si>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</si>
  <si>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</si>
  <si>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</si>
  <si>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</si>
  <si>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</si>
  <si>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</si>
  <si>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</si>
  <si>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</si>
  <si>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</si>
  <si>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</si>
  <si>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</si>
  <si>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</si>
  <si>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</si>
  <si>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</si>
  <si>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</si>
  <si>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</si>
  <si>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</si>
  <si>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</si>
  <si>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</si>
  <si>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</si>
  <si>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</si>
  <si>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</si>
  <si>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</si>
  <si>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</si>
  <si>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</si>
  <si>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</si>
  <si>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</si>
  <si>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</si>
  <si>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</si>
  <si>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</si>
  <si>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</si>
  <si>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</si>
  <si>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</si>
  <si>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</si>
  <si>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</si>
  <si>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</si>
  <si>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</si>
  <si>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</si>
  <si>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</si>
  <si>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</si>
  <si>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</si>
  <si>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</si>
  <si>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</si>
  <si>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</si>
  <si>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</si>
  <si>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</si>
  <si>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</si>
  <si>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</si>
  <si>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</si>
  <si>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</si>
  <si>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</si>
  <si>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</si>
  <si>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</si>
  <si>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</si>
  <si>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</si>
  <si>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</si>
  <si>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</si>
  <si>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</si>
  <si>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</si>
  <si>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</si>
  <si>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</si>
  <si>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</si>
  <si>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</si>
  <si>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</si>
  <si>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</si>
  <si>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</si>
  <si>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</si>
  <si>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</si>
  <si>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</si>
  <si>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</si>
  <si>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</si>
  <si>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</si>
  <si>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</si>
  <si>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</si>
  <si>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</si>
  <si>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</si>
  <si>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</si>
  <si>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</si>
  <si>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</si>
  <si>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</si>
  <si>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</si>
  <si>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</si>
  <si>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</si>
  <si>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</si>
  <si>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</si>
  <si>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</si>
  <si>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</si>
  <si>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</si>
  <si>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</si>
  <si>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</si>
  <si>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</si>
  <si>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</si>
  <si>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</si>
  <si>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</si>
  <si>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</si>
  <si>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</si>
  <si>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</si>
  <si>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</si>
  <si>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</si>
  <si>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</si>
  <si>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</si>
  <si>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</si>
  <si>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</si>
  <si>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</si>
  <si>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</si>
  <si>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</si>
  <si>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</si>
  <si>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</si>
  <si>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</si>
  <si>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</si>
  <si>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</si>
  <si>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</si>
  <si>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</si>
  <si>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</si>
  <si>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</si>
  <si>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</si>
  <si>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</si>
  <si>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</si>
  <si>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</si>
  <si>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</si>
  <si>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</si>
  <si>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</si>
  <si>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</si>
  <si>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</si>
  <si>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</si>
  <si>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</si>
  <si>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</si>
  <si>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</si>
  <si>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</si>
  <si>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</si>
  <si>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</si>
  <si>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</si>
  <si>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</si>
  <si>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</si>
  <si>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</si>
  <si>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</si>
  <si>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</si>
  <si>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</si>
  <si>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</si>
  <si>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</si>
  <si>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</si>
  <si>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</si>
  <si>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</si>
  <si>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</si>
  <si>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</si>
  <si>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</si>
  <si>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</si>
  <si>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</si>
  <si>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</si>
  <si>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</si>
  <si>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</si>
  <si>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</si>
  <si>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</si>
  <si>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</si>
  <si>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</si>
  <si>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</si>
  <si>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</si>
  <si>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</si>
  <si>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</si>
  <si>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</si>
  <si>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</si>
  <si>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</si>
  <si>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</si>
  <si>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</si>
  <si>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</si>
  <si>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</si>
  <si>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</si>
  <si>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</si>
  <si>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</si>
  <si>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</si>
  <si>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</si>
  <si>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</si>
  <si>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</si>
  <si>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</si>
  <si>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</si>
  <si>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</si>
  <si>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</si>
  <si>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</si>
  <si>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</si>
  <si>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</si>
  <si>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</si>
  <si>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</si>
  <si>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</si>
  <si>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</si>
  <si>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</si>
  <si>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</si>
  <si>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</si>
  <si>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</si>
  <si>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</si>
  <si>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</si>
  <si>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</si>
  <si>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</si>
  <si>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</si>
  <si>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</si>
  <si>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</si>
  <si>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</si>
  <si>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</si>
  <si>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</si>
  <si>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</si>
  <si>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</si>
  <si>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</si>
  <si>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</si>
  <si>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</si>
  <si>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</si>
  <si>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</si>
  <si>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</si>
  <si>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</si>
  <si>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</si>
  <si>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</si>
  <si>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</si>
  <si>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</si>
  <si>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</si>
  <si>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</si>
  <si>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</si>
  <si>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</si>
  <si>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</si>
  <si>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</si>
  <si>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</si>
  <si>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</si>
  <si>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</si>
  <si>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</si>
  <si>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</si>
  <si>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</si>
  <si>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</si>
  <si>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</si>
  <si>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</si>
  <si>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</si>
  <si>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</si>
  <si>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</si>
  <si>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</si>
  <si>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</si>
  <si>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</si>
  <si>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</si>
  <si>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</si>
  <si>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</si>
  <si>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</si>
  <si>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</si>
  <si>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</si>
  <si>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</si>
  <si>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</si>
  <si>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</si>
  <si>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</si>
  <si>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</si>
  <si>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</si>
  <si>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</si>
  <si>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</si>
  <si>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</si>
  <si>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</si>
  <si>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</si>
  <si>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</si>
  <si>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</si>
  <si>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</si>
  <si>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</si>
  <si>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</si>
  <si>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</si>
  <si>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</si>
  <si>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</si>
  <si>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</si>
  <si>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</si>
  <si>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</si>
  <si>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</si>
  <si>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</si>
  <si>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</si>
  <si>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</si>
  <si>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</si>
  <si>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</si>
  <si>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</si>
  <si>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</si>
  <si>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</si>
  <si>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</si>
  <si>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</si>
  <si>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</si>
  <si>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</si>
  <si>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</si>
  <si>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</si>
  <si>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</si>
  <si>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</si>
  <si>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</si>
  <si>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</si>
  <si>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</si>
  <si>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</si>
  <si>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</si>
  <si>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</si>
  <si>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</si>
  <si>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</si>
  <si>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</si>
  <si>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</si>
  <si>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</si>
  <si>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</si>
  <si>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</si>
  <si>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</si>
  <si>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</si>
  <si>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</si>
  <si>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</si>
  <si>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</si>
  <si>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</si>
  <si>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</si>
  <si>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</si>
  <si>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</si>
  <si>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</si>
  <si>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</si>
  <si>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</si>
  <si>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</si>
  <si>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</si>
  <si>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</si>
  <si>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</si>
  <si>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</si>
  <si>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</si>
  <si>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</si>
  <si>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</si>
  <si>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</si>
  <si>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</si>
  <si>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</si>
  <si>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</si>
  <si>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</si>
  <si>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</si>
  <si>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</si>
  <si>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</si>
  <si>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</si>
  <si>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</si>
  <si>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</si>
  <si>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</si>
  <si>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</si>
  <si>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</si>
  <si>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</si>
  <si>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</si>
  <si>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</si>
  <si>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</si>
  <si>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</si>
  <si>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</si>
  <si>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</si>
  <si>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</si>
  <si>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</si>
  <si>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</si>
  <si>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</si>
  <si>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</si>
  <si>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</si>
  <si>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</si>
  <si>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</si>
  <si>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</si>
  <si>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</si>
  <si>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</si>
  <si>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</si>
  <si>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</si>
  <si>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</si>
  <si>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</si>
  <si>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</si>
  <si>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</si>
  <si>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</si>
  <si>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</si>
  <si>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</si>
  <si>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</si>
  <si>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</si>
  <si>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</si>
  <si>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</si>
  <si>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</si>
  <si>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</si>
  <si>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</si>
  <si>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</si>
  <si>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</si>
  <si>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</si>
  <si>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</si>
  <si>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</si>
  <si>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</si>
  <si>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</si>
  <si>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</si>
  <si>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</si>
  <si>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</si>
  <si>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</si>
  <si>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</si>
  <si>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</si>
  <si>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</si>
  <si>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</si>
  <si>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</si>
  <si>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</si>
  <si>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</si>
  <si>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</si>
  <si>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</si>
  <si>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</si>
  <si>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</si>
  <si>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</si>
  <si>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</si>
  <si>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</si>
  <si>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</si>
  <si>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</si>
  <si>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</si>
  <si>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</si>
  <si>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</si>
  <si>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</si>
  <si>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</si>
  <si>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</si>
  <si>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</si>
  <si>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</si>
  <si>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</si>
  <si>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</si>
  <si>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</si>
  <si>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</si>
  <si>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</si>
  <si>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</si>
  <si>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</si>
  <si>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</si>
  <si>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</si>
  <si>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</si>
  <si>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</si>
  <si>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</si>
  <si>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</si>
  <si>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</si>
  <si>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</si>
  <si>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</si>
  <si>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</si>
  <si>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</si>
  <si>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</si>
  <si>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</si>
  <si>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</si>
  <si>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</si>
  <si>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</si>
  <si>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</si>
  <si>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</si>
  <si>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</si>
  <si>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</si>
  <si>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</si>
  <si>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</si>
  <si>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</si>
  <si>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</si>
  <si>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</si>
  <si>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</si>
  <si>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</si>
  <si>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</si>
  <si>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</si>
  <si>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</si>
  <si>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</si>
  <si>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</si>
  <si>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</si>
  <si>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</si>
  <si>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</si>
  <si>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</si>
  <si>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</si>
  <si>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</si>
  <si>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</si>
  <si>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</si>
  <si>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</si>
  <si>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</si>
  <si>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</si>
  <si>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</si>
  <si>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</si>
  <si>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</si>
  <si>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</si>
  <si>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</si>
  <si>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</si>
  <si>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</si>
  <si>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</si>
  <si>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</si>
  <si>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</si>
  <si>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</si>
  <si>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</si>
  <si>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</si>
  <si>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</si>
  <si>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</si>
  <si>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</si>
  <si>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</si>
  <si>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</si>
  <si>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</si>
  <si>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</si>
  <si>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</si>
  <si>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</si>
  <si>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</si>
  <si>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</si>
  <si>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</si>
  <si>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</si>
  <si>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</si>
  <si>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</si>
  <si>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</si>
  <si>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</si>
  <si>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</si>
  <si>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</si>
  <si>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</si>
  <si>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</si>
  <si>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</si>
  <si>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</si>
  <si>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</si>
  <si>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</si>
  <si>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</si>
  <si>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</si>
  <si>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</si>
  <si>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</si>
  <si>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</si>
  <si>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</si>
  <si>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</si>
  <si>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</si>
  <si>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</si>
  <si>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</si>
  <si>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</si>
  <si>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</si>
  <si>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</si>
  <si>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</si>
  <si>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</si>
  <si>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</si>
  <si>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</si>
  <si>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</si>
  <si>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</si>
  <si>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</si>
  <si>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</si>
  <si>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</si>
  <si>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</si>
  <si>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</si>
  <si>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</si>
  <si>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</si>
  <si>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</si>
  <si>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</si>
  <si>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</si>
  <si>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</si>
  <si>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</si>
  <si>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</si>
  <si>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</si>
  <si>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</si>
  <si>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</si>
  <si>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</si>
  <si>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</si>
  <si>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</si>
  <si>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</si>
  <si>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</si>
  <si>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</si>
  <si>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</si>
  <si>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</si>
  <si>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</si>
  <si>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</si>
  <si>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</si>
  <si>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</si>
  <si>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</si>
  <si>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</si>
  <si>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</si>
  <si>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</si>
  <si>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</si>
  <si>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</si>
  <si>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</si>
  <si>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</si>
  <si>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</si>
  <si>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</si>
  <si>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</si>
  <si>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</si>
  <si>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</si>
  <si>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</si>
  <si>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</si>
  <si>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</si>
  <si>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</si>
  <si>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</si>
  <si>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</si>
  <si>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</si>
  <si>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</si>
  <si>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</si>
  <si>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</si>
  <si>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</si>
  <si>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</si>
  <si>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</si>
  <si>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</si>
  <si>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</si>
  <si>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</si>
  <si>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</si>
  <si>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</si>
  <si>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</si>
  <si>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</si>
  <si>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</si>
  <si>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</si>
  <si>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</si>
  <si>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</si>
  <si>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</si>
  <si>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</si>
  <si>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</si>
  <si>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</si>
  <si>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</si>
  <si>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</si>
  <si>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</si>
  <si>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</si>
  <si>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</si>
  <si>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</si>
  <si>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</si>
  <si>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</si>
  <si>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</si>
  <si>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</si>
  <si>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</si>
  <si>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</si>
  <si>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</si>
  <si>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</si>
  <si>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</si>
  <si>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</si>
  <si>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</si>
  <si>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</si>
  <si>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</si>
  <si>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</si>
  <si>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</si>
  <si>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</si>
  <si>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</si>
  <si>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</si>
  <si>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</si>
  <si>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</si>
  <si>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</si>
  <si>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</si>
  <si>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</si>
  <si>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</si>
  <si>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</si>
  <si>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</si>
  <si>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</si>
  <si>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</si>
  <si>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</si>
  <si>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</si>
  <si>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</si>
  <si>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</si>
  <si>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</si>
  <si>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</si>
  <si>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</si>
  <si>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</si>
  <si>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</si>
  <si>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</si>
  <si>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</si>
  <si>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</si>
  <si>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</si>
  <si>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</si>
  <si>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</si>
  <si>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</si>
  <si>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</si>
  <si>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</si>
  <si>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</si>
  <si>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</si>
  <si>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</si>
  <si>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</si>
  <si>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</si>
  <si>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</si>
  <si>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</si>
  <si>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</si>
  <si>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</si>
  <si>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</si>
  <si>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</si>
  <si>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</si>
  <si>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</si>
  <si>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</si>
  <si>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</si>
  <si>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</si>
  <si>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</si>
  <si>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</si>
  <si>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</si>
  <si>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</si>
  <si>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</si>
  <si>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</si>
  <si>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</si>
  <si>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</si>
  <si>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</si>
  <si>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</si>
  <si>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</si>
  <si>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</si>
  <si>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</si>
  <si>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</si>
  <si>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</si>
  <si>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</si>
  <si>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</si>
  <si>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</si>
  <si>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</si>
  <si>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</si>
  <si>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</si>
  <si>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</si>
  <si>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</si>
  <si>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</si>
  <si>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</si>
  <si>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</si>
  <si>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</si>
  <si>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</si>
  <si>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</si>
  <si>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</si>
  <si>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</si>
  <si>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</si>
  <si>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</si>
  <si>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</si>
  <si>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</si>
  <si>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</si>
  <si>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</si>
  <si>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</si>
  <si>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</si>
  <si>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</si>
  <si>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</si>
  <si>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</si>
  <si>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</si>
  <si>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</si>
  <si>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</si>
  <si>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</si>
  <si>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</si>
  <si>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</si>
  <si>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</si>
  <si>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</si>
  <si>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</si>
  <si>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</si>
  <si>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</si>
  <si>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</si>
  <si>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</si>
  <si>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</si>
  <si>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</si>
  <si>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</si>
  <si>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</si>
  <si>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</si>
  <si>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</si>
  <si>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</si>
  <si>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</si>
  <si>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</si>
  <si>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</si>
  <si>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</si>
  <si>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</si>
  <si>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</si>
  <si>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</si>
  <si>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</si>
  <si>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</si>
  <si>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</si>
  <si>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</si>
  <si>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</si>
  <si>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</si>
  <si>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</si>
  <si>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</si>
  <si>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</si>
  <si>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</si>
  <si>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</si>
  <si>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</si>
  <si>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</si>
  <si>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</si>
  <si>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</si>
  <si>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</si>
  <si>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</si>
  <si>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</si>
  <si>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</si>
  <si>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</si>
  <si>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</si>
  <si>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</si>
  <si>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</si>
  <si>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</si>
  <si>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</si>
  <si>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</si>
  <si>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</si>
  <si>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</si>
  <si>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</si>
  <si>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</si>
  <si>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</si>
  <si>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</si>
  <si>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</si>
  <si>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</si>
  <si>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</si>
  <si>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</si>
  <si>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</si>
  <si>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</si>
  <si>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</si>
  <si>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</si>
  <si>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</si>
  <si>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</si>
  <si>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</si>
  <si>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</si>
  <si>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</si>
  <si>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</si>
  <si>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</si>
  <si>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</si>
  <si>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</si>
  <si>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</si>
  <si>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</si>
  <si>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</si>
  <si>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</si>
  <si>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</si>
  <si>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</si>
  <si>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</si>
  <si>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</si>
  <si>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</si>
  <si>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</si>
  <si>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</si>
  <si>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</si>
  <si>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</si>
  <si>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</si>
  <si>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</si>
  <si>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</si>
  <si>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</si>
  <si>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</si>
  <si>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</si>
  <si>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</si>
  <si>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</si>
  <si>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</si>
  <si>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</si>
  <si>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</si>
  <si>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</si>
  <si>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</si>
  <si>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</si>
  <si>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</si>
  <si>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</si>
  <si>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</si>
  <si>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</si>
  <si>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</si>
  <si>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</si>
  <si>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</si>
  <si>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</si>
  <si>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</si>
  <si>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</si>
  <si>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</si>
  <si>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</si>
  <si>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</si>
  <si>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</si>
  <si>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</si>
  <si>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</si>
  <si>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</si>
  <si>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</si>
  <si>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</si>
  <si>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</si>
  <si>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</si>
  <si>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</si>
  <si>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</si>
  <si>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</si>
  <si>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</si>
  <si>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</si>
  <si>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</si>
  <si>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</si>
  <si>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</si>
  <si>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</si>
  <si>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</si>
  <si>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</si>
  <si>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</si>
  <si>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</si>
  <si>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</si>
  <si>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</si>
  <si>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</si>
  <si>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</si>
  <si>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</si>
  <si>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</si>
  <si>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</si>
  <si>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</si>
  <si>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</si>
  <si>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</si>
  <si>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</si>
  <si>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</si>
  <si>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</si>
  <si>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</si>
  <si>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</si>
  <si>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</si>
  <si>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</si>
  <si>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</si>
  <si>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</si>
  <si>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</si>
  <si>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</si>
  <si>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</si>
  <si>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</si>
  <si>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</si>
  <si>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</si>
  <si>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</si>
  <si>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</si>
  <si>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</si>
  <si>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</si>
  <si>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</si>
  <si>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</si>
  <si>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</si>
  <si>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</si>
  <si>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</si>
  <si>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</si>
  <si>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</si>
  <si>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</si>
  <si>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</si>
  <si>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</si>
  <si>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</si>
  <si>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</si>
  <si>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</si>
  <si>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</si>
  <si>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</si>
  <si>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</si>
  <si>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</si>
  <si>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</si>
  <si>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</si>
  <si>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</si>
  <si>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</si>
  <si>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</si>
  <si>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</si>
  <si>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</si>
  <si>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</si>
  <si>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</si>
  <si>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</si>
  <si>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</si>
  <si>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</si>
  <si>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</si>
  <si>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</si>
  <si>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</si>
  <si>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</si>
  <si>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</si>
  <si>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</si>
  <si>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</si>
  <si>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</si>
  <si>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</si>
  <si>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</si>
  <si>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</si>
  <si>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</si>
  <si>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</si>
  <si>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</si>
  <si>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</si>
  <si>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</si>
  <si>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</si>
  <si>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</si>
  <si>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</si>
  <si>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</si>
  <si>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</si>
  <si>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</si>
  <si>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</si>
  <si>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</si>
  <si>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</si>
  <si>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</si>
  <si>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</si>
  <si>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</si>
  <si>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</si>
  <si>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</si>
  <si>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</si>
  <si>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</si>
  <si>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</si>
  <si>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</si>
  <si>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</si>
  <si>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</si>
  <si>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</si>
  <si>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</si>
  <si>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</si>
  <si>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</si>
  <si>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</si>
  <si>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</si>
  <si>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</si>
  <si>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</si>
  <si>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</si>
  <si>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</si>
  <si>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</si>
  <si>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</si>
  <si>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</si>
  <si>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</si>
  <si>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</si>
  <si>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</si>
  <si>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</si>
  <si>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</si>
  <si>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</si>
  <si>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</si>
  <si>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</si>
  <si>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</si>
  <si>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</si>
  <si>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</si>
  <si>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</si>
  <si>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</si>
  <si>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</si>
  <si>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</si>
  <si>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</si>
  <si>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</si>
  <si>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</si>
  <si>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</si>
  <si>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</si>
  <si>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</si>
  <si>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</si>
  <si>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</si>
  <si>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</si>
  <si>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</si>
  <si>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</si>
  <si>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</si>
  <si>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</si>
  <si>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</si>
  <si>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</si>
  <si>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</si>
  <si>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</si>
  <si>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</si>
  <si>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</si>
  <si>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</si>
  <si>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</si>
  <si>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</si>
  <si>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</si>
  <si>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</si>
  <si>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</si>
  <si>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</si>
  <si>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</si>
  <si>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</si>
  <si>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</si>
  <si>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</si>
  <si>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</si>
  <si>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</si>
  <si>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</si>
  <si>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</si>
  <si>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</si>
  <si>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</si>
  <si>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</si>
  <si>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</si>
  <si>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</si>
  <si>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</si>
  <si>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</si>
  <si>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</si>
  <si>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</si>
  <si>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</si>
  <si>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</si>
  <si>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</si>
  <si>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</si>
  <si>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</si>
  <si>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</si>
  <si>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</si>
  <si>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</si>
  <si>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</si>
  <si>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</si>
  <si>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</si>
  <si>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</si>
  <si>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</si>
  <si>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</si>
  <si>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</si>
  <si>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</si>
  <si>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</si>
  <si>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</si>
  <si>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</si>
  <si>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</si>
  <si>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</si>
  <si>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</si>
  <si>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</si>
  <si>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</si>
  <si>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</si>
  <si>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</si>
  <si>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</si>
  <si>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</si>
  <si>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</si>
  <si>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</si>
  <si>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</si>
  <si>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</si>
  <si>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</si>
  <si>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</si>
  <si>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</si>
  <si>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</si>
  <si>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</si>
  <si>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</si>
  <si>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</si>
  <si>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</si>
  <si>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</si>
  <si>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</si>
  <si>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</si>
  <si>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</si>
  <si>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</si>
  <si>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</si>
  <si>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</si>
  <si>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</si>
  <si>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</si>
  <si>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</si>
  <si>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</si>
  <si>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</si>
  <si>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</si>
  <si>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</si>
  <si>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</si>
  <si>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</si>
  <si>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</si>
  <si>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</si>
  <si>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</si>
  <si>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</si>
  <si>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</si>
  <si>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</si>
  <si>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</si>
  <si>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</si>
  <si>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</si>
  <si>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</si>
  <si>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</si>
  <si>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</si>
  <si>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</si>
  <si>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</si>
  <si>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</si>
  <si>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</si>
  <si>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</si>
  <si>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</si>
  <si>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</si>
  <si>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</si>
  <si>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</si>
  <si>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</si>
  <si>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</si>
  <si>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</si>
  <si>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</si>
  <si>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</si>
  <si>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</si>
  <si>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</si>
  <si>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</si>
  <si>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</si>
  <si>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</si>
  <si>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</si>
  <si>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</si>
  <si>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</si>
  <si>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</si>
  <si>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</si>
  <si>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</si>
  <si>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</si>
  <si>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</si>
  <si>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</si>
  <si>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</si>
  <si>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</si>
  <si>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</si>
  <si>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</si>
  <si>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</si>
  <si>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</si>
  <si>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</si>
  <si>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</si>
  <si>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</si>
  <si>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</si>
  <si>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</si>
  <si>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</si>
  <si>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</si>
  <si>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</si>
  <si>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</si>
  <si>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</si>
  <si>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</si>
  <si>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</si>
  <si>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</si>
  <si>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</si>
  <si>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</si>
  <si>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</si>
  <si>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</si>
  <si>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</si>
  <si>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</si>
  <si>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</si>
  <si>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</si>
  <si>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</si>
  <si>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</si>
  <si>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</si>
  <si>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</si>
  <si>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</si>
  <si>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</si>
  <si>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</si>
  <si>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</si>
  <si>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</si>
  <si>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</si>
  <si>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</si>
  <si>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</si>
  <si>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</si>
  <si>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</si>
  <si>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</si>
  <si>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</si>
  <si>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</si>
  <si>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</si>
  <si>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</si>
  <si>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</si>
  <si>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</si>
  <si>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</si>
  <si>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</si>
  <si>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</si>
  <si>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</si>
  <si>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</si>
  <si>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</si>
  <si>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</si>
  <si>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</si>
  <si>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</si>
  <si>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</si>
  <si>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</si>
  <si>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</si>
  <si>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</si>
  <si>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</si>
  <si>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</si>
  <si>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</si>
  <si>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</si>
  <si>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</si>
  <si>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</si>
  <si>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</si>
  <si>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</si>
  <si>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</si>
  <si>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</si>
  <si>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</si>
  <si>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</si>
  <si>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</si>
  <si>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</si>
  <si>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</si>
  <si>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</si>
  <si>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</si>
  <si>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</si>
  <si>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</si>
  <si>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</si>
  <si>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</si>
  <si>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</si>
  <si>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</si>
  <si>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</si>
  <si>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</si>
  <si>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</si>
  <si>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</si>
  <si>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</si>
  <si>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</si>
  <si>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</si>
  <si>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</si>
  <si>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</si>
  <si>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</si>
  <si>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</si>
  <si>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</si>
  <si>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</si>
  <si>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</si>
  <si>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</si>
  <si>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</si>
  <si>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</si>
  <si>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</si>
  <si>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</si>
  <si>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</si>
  <si>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</si>
  <si>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</si>
  <si>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</si>
  <si>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</si>
  <si>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</si>
  <si>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</si>
  <si>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</si>
  <si>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</si>
  <si>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</si>
  <si>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</si>
  <si>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</si>
  <si>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</si>
  <si>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</si>
  <si>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</si>
  <si>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</si>
  <si>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</si>
  <si>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</si>
  <si>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</si>
  <si>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</si>
  <si>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</si>
  <si>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</si>
  <si>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</si>
  <si>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</si>
  <si>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</si>
  <si>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</si>
  <si>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</si>
  <si>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</si>
  <si>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</si>
  <si>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</si>
  <si>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</si>
  <si>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</si>
  <si>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</si>
  <si>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</si>
  <si>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</si>
  <si>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</si>
  <si>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</si>
  <si>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</si>
  <si>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</si>
  <si>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</si>
  <si>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</si>
  <si>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</si>
  <si>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</si>
  <si>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</si>
  <si>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</si>
  <si>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</si>
  <si>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</si>
  <si>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</si>
  <si>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</si>
  <si>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</si>
  <si>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</si>
  <si>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</si>
  <si>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</si>
  <si>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</si>
  <si>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</si>
  <si>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</si>
  <si>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</si>
  <si>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</si>
  <si>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</si>
  <si>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</si>
  <si>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</si>
  <si>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</si>
  <si>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</si>
  <si>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</si>
  <si>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</si>
  <si>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</si>
  <si>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</si>
  <si>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</si>
  <si>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</si>
  <si>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</si>
  <si>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</si>
  <si>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</si>
  <si>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</si>
  <si>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</si>
  <si>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</si>
  <si>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</si>
  <si>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</si>
  <si>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</si>
  <si>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</si>
  <si>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</si>
  <si>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</si>
  <si>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</si>
  <si>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</si>
  <si>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</si>
  <si>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</si>
  <si>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</si>
  <si>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</si>
  <si>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</si>
  <si>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</si>
  <si>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</si>
  <si>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</si>
  <si>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</si>
  <si>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</si>
  <si>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</si>
  <si>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</si>
  <si>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</si>
  <si>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</si>
  <si>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</si>
  <si>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</si>
  <si>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</si>
  <si>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</si>
  <si>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</si>
  <si>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</si>
  <si>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</si>
  <si>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</si>
  <si>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</si>
  <si>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</si>
  <si>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</si>
  <si>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</si>
  <si>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</si>
  <si>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</si>
  <si>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</si>
  <si>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</si>
  <si>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</si>
  <si>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</si>
  <si>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</si>
  <si>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</si>
  <si>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</si>
  <si>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</si>
  <si>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</si>
  <si>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</si>
  <si>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</si>
  <si>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</si>
  <si>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</si>
  <si>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</si>
  <si>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</si>
  <si>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</si>
  <si>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</si>
  <si>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</si>
  <si>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</si>
  <si>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</si>
  <si>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</si>
  <si>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</si>
  <si>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</si>
  <si>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</si>
  <si>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</si>
  <si>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</si>
  <si>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</si>
  <si>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</si>
  <si>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</si>
  <si>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</si>
  <si>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</si>
  <si>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</si>
  <si>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</si>
  <si>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</si>
  <si>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</si>
  <si>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</si>
  <si>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</si>
  <si>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</si>
  <si>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</si>
  <si>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</si>
  <si>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</si>
  <si>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</si>
  <si>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</si>
  <si>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</si>
  <si>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</si>
  <si>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</si>
  <si>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</si>
  <si>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</si>
  <si>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</si>
  <si>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</si>
  <si>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</si>
  <si>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</si>
  <si>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</si>
  <si>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</si>
  <si>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</si>
  <si>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</si>
  <si>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</si>
  <si>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</si>
  <si>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</si>
  <si>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</si>
  <si>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</si>
  <si>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</si>
  <si>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</si>
  <si>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</si>
  <si>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</si>
  <si>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</si>
  <si>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</si>
  <si>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</si>
  <si>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</si>
  <si>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</si>
  <si>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</si>
  <si>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</si>
  <si>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</si>
  <si>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</si>
  <si>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</si>
  <si>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</si>
  <si>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</si>
  <si>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</si>
  <si>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</si>
  <si>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</si>
  <si>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</si>
  <si>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</si>
  <si>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</si>
  <si>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</si>
  <si>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</si>
  <si>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</si>
  <si>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</si>
  <si>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</si>
  <si>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</si>
  <si>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</si>
  <si>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</si>
  <si>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</si>
  <si>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</si>
  <si>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</si>
  <si>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</si>
  <si>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</si>
  <si>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</si>
  <si>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</si>
  <si>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</si>
  <si>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</si>
  <si>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</si>
  <si>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</si>
  <si>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</si>
  <si>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</si>
  <si>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</si>
  <si>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</si>
  <si>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</si>
  <si>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</si>
  <si>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</si>
  <si>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</si>
  <si>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</si>
  <si>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</si>
  <si>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</si>
  <si>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</si>
  <si>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</si>
  <si>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</si>
  <si>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</si>
  <si>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</si>
  <si>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</si>
  <si>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</si>
  <si>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</si>
  <si>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</si>
  <si>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</si>
  <si>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</si>
  <si>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</si>
  <si>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</si>
  <si>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</si>
  <si>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</si>
  <si>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</si>
  <si>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</si>
  <si>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</si>
  <si>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</si>
  <si>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</si>
  <si>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</si>
  <si>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</si>
  <si>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</si>
  <si>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</si>
  <si>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</si>
  <si>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</si>
  <si>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</si>
  <si>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</si>
  <si>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</si>
  <si>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</si>
  <si>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</si>
  <si>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</si>
  <si>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</si>
  <si>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</si>
  <si>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</si>
  <si>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</si>
  <si>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</si>
  <si>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</si>
  <si>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</si>
  <si>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</si>
  <si>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</si>
  <si>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</si>
  <si>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</si>
  <si>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</si>
  <si>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</si>
  <si>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</si>
  <si>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</si>
  <si>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</si>
  <si>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</si>
  <si>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</si>
  <si>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</si>
  <si>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</si>
  <si>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</si>
  <si>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</si>
  <si>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</si>
  <si>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</si>
  <si>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</si>
  <si>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</si>
  <si>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</si>
  <si>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</si>
  <si>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</si>
  <si>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</si>
  <si>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</si>
  <si>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</si>
  <si>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</si>
  <si>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</si>
  <si>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</si>
  <si>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</si>
  <si>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</si>
  <si>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</si>
  <si>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</si>
  <si>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</si>
  <si>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</si>
  <si>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</si>
  <si>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</si>
  <si>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</si>
  <si>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</si>
  <si>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</si>
  <si>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</si>
  <si>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</si>
  <si>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</si>
  <si>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</si>
  <si>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</si>
  <si>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</si>
  <si>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</si>
  <si>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</si>
  <si>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</si>
  <si>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</si>
  <si>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</si>
  <si>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</si>
  <si>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</si>
  <si>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</si>
  <si>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</si>
  <si>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</si>
  <si>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</si>
  <si>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</si>
  <si>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</si>
  <si>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</si>
  <si>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</si>
  <si>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</si>
  <si>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</si>
  <si>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</si>
  <si>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</si>
  <si>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</si>
  <si>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</si>
  <si>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</si>
  <si>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</si>
  <si>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</si>
  <si>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</si>
  <si>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</si>
  <si>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</si>
  <si>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</si>
  <si>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</si>
  <si>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</si>
  <si>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</si>
  <si>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</si>
  <si>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</si>
  <si>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</si>
  <si>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</si>
  <si>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</si>
  <si>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</si>
  <si>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</si>
  <si>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</si>
  <si>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</si>
  <si>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</si>
  <si>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</si>
  <si>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</si>
  <si>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</si>
  <si>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</si>
  <si>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</si>
  <si>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</si>
  <si>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</si>
  <si>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</si>
  <si>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</si>
  <si>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</si>
  <si>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</si>
  <si>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</si>
  <si>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</si>
  <si>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</si>
  <si>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</si>
  <si>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</si>
  <si>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</si>
  <si>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</si>
  <si>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</si>
  <si>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</si>
  <si>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</si>
  <si>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</si>
  <si>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</si>
  <si>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</si>
  <si>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</si>
  <si>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</si>
  <si>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</si>
  <si>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</si>
  <si>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</si>
  <si>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</si>
  <si>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</si>
  <si>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</si>
  <si>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</si>
  <si>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</si>
  <si>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</si>
  <si>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</si>
  <si>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</si>
  <si>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</si>
  <si>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</si>
  <si>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</si>
  <si>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</si>
  <si>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</si>
  <si>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</si>
  <si>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</si>
  <si>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</si>
  <si>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</si>
  <si>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</si>
  <si>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</si>
  <si>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</si>
  <si>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</si>
  <si>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</si>
  <si>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</si>
  <si>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</si>
  <si>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</si>
  <si>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</si>
  <si>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</si>
  <si>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</si>
  <si>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</si>
  <si>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</si>
  <si>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</si>
  <si>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</si>
  <si>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</si>
  <si>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</si>
  <si>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</si>
  <si>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</si>
  <si>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</si>
  <si>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</si>
  <si>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</si>
  <si>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</si>
  <si>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</si>
  <si>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</si>
  <si>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</si>
  <si>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</si>
  <si>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</si>
  <si>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</si>
  <si>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</si>
  <si>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</si>
  <si>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</si>
  <si>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</si>
  <si>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</si>
  <si>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</si>
  <si>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</si>
  <si>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</si>
  <si>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</si>
  <si>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</si>
  <si>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</si>
  <si>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</si>
  <si>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</si>
  <si>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</si>
  <si>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</si>
  <si>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</si>
  <si>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</si>
  <si>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</si>
  <si>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</si>
  <si>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</si>
  <si>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</si>
  <si>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</si>
  <si>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</si>
  <si>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</si>
  <si>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</si>
  <si>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</si>
  <si>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</si>
  <si>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</si>
  <si>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</si>
  <si>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</si>
  <si>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</si>
  <si>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</si>
  <si>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</si>
  <si>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</si>
  <si>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</si>
  <si>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</si>
  <si>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</si>
  <si>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</si>
  <si>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</si>
  <si>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</si>
  <si>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</si>
  <si>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</si>
  <si>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</si>
  <si>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</si>
  <si>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</si>
  <si>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</si>
  <si>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</si>
  <si>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</si>
  <si>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</si>
  <si>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</si>
  <si>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</si>
  <si>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</si>
  <si>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</si>
  <si>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</si>
  <si>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</si>
  <si>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</si>
  <si>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</si>
  <si>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</si>
  <si>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</si>
  <si>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</si>
  <si>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</si>
  <si>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</si>
  <si>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</si>
  <si>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</si>
  <si>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</si>
  <si>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</si>
  <si>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</si>
  <si>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</si>
  <si>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</si>
  <si>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</si>
  <si>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</si>
  <si>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</si>
  <si>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</si>
  <si>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</si>
  <si>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</si>
  <si>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</si>
  <si>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</si>
  <si>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</si>
  <si>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</si>
  <si>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</si>
  <si>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</si>
  <si>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</si>
  <si>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</si>
  <si>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</si>
  <si>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</si>
  <si>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</si>
  <si>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</si>
  <si>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</si>
  <si>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</si>
  <si>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</si>
  <si>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</si>
  <si>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</si>
  <si>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</si>
  <si>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</si>
  <si>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</si>
  <si>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</si>
  <si>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</si>
  <si>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</si>
  <si>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</si>
  <si>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</si>
  <si>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</si>
  <si>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</si>
  <si>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</si>
  <si>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</si>
  <si>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</si>
  <si>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</si>
  <si>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</si>
  <si>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</si>
  <si>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</si>
  <si>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</si>
  <si>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</si>
  <si>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</si>
  <si>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</si>
  <si>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</si>
  <si>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</si>
  <si>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</si>
  <si>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</si>
  <si>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</si>
  <si>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</si>
  <si>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</si>
  <si>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</si>
  <si>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</si>
  <si>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</si>
  <si>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</si>
  <si>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</si>
  <si>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</si>
  <si>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</si>
  <si>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</si>
  <si>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</si>
  <si>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</si>
  <si>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</si>
  <si>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</si>
  <si>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</si>
  <si>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</si>
  <si>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</si>
  <si>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</si>
  <si>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</si>
  <si>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</si>
  <si>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</si>
  <si>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</si>
  <si>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</si>
  <si>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</si>
  <si>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</si>
  <si>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</si>
  <si>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</si>
  <si>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</si>
  <si>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</si>
  <si>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</si>
  <si>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</si>
  <si>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</si>
  <si>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</si>
  <si>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</si>
  <si>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</si>
  <si>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</si>
  <si>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</si>
  <si>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</si>
  <si>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</si>
  <si>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</si>
  <si>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</si>
  <si>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</si>
  <si>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</si>
  <si>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</si>
  <si>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</si>
  <si>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</si>
  <si>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</si>
  <si>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</si>
  <si>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</si>
  <si>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</si>
  <si>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</si>
  <si>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</si>
  <si>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</si>
  <si>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</si>
  <si>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</si>
  <si>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</si>
  <si>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</si>
  <si>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</si>
  <si>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</si>
  <si>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</si>
  <si>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</si>
  <si>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</si>
  <si>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</si>
  <si>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</si>
  <si>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</si>
  <si>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</si>
  <si>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</si>
  <si>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</si>
  <si>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</si>
  <si>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</si>
  <si>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</si>
  <si>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</si>
  <si>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</si>
  <si>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</si>
  <si>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</si>
  <si>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</si>
  <si>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</si>
  <si>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</si>
  <si>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</si>
  <si>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</si>
  <si>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</si>
  <si>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</si>
  <si>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</si>
  <si>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</si>
  <si>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</si>
  <si>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</si>
  <si>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</si>
  <si>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</si>
  <si>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</si>
  <si>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</si>
  <si>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</si>
  <si>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</si>
  <si>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</si>
  <si>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</si>
  <si>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</si>
  <si>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</si>
  <si>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</si>
  <si>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</si>
  <si>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</si>
  <si>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</si>
  <si>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</si>
  <si>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</si>
  <si>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</si>
  <si>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</si>
  <si>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</si>
  <si>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</si>
  <si>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</si>
  <si>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</si>
  <si>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</si>
  <si>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</si>
  <si>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</si>
  <si>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</si>
  <si>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</si>
  <si>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</si>
  <si>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</si>
  <si>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</si>
  <si>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</si>
  <si>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</si>
  <si>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</si>
  <si>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</si>
  <si>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</si>
  <si>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</si>
  <si>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</si>
  <si>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</si>
  <si>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</si>
  <si>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</si>
  <si>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</si>
  <si>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</si>
  <si>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</si>
  <si>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</si>
  <si>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</si>
  <si>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</si>
  <si>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</si>
  <si>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</si>
  <si>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</si>
  <si>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</si>
  <si>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</si>
  <si>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</si>
  <si>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</si>
  <si>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</si>
  <si>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</si>
  <si>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</si>
  <si>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</si>
  <si>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</si>
  <si>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</si>
  <si>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</si>
  <si>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</si>
  <si>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</si>
  <si>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</si>
  <si>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</si>
  <si>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</si>
  <si>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</si>
  <si>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</si>
  <si>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</si>
  <si>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</si>
  <si>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</si>
  <si>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</si>
  <si>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</si>
  <si>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</si>
  <si>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</si>
  <si>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</si>
  <si>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</si>
  <si>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</si>
  <si>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</si>
  <si>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</si>
  <si>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</si>
  <si>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</si>
  <si>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</si>
  <si>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</si>
  <si>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</si>
  <si>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</si>
  <si>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</si>
  <si>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</si>
  <si>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</si>
  <si>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</si>
  <si>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</si>
  <si>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</si>
  <si>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</si>
  <si>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</si>
  <si>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</si>
  <si>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</si>
  <si>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</si>
  <si>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</si>
  <si>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</si>
  <si>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</si>
  <si>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</si>
  <si>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</si>
  <si>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</si>
  <si>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</si>
  <si>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</si>
  <si>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</si>
  <si>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</si>
  <si>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</si>
  <si>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</si>
  <si>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</si>
  <si>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</si>
  <si>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</si>
  <si>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</si>
  <si>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</si>
  <si>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</si>
  <si>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</si>
  <si>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</si>
  <si>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</si>
  <si>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</si>
  <si>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</si>
  <si>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</si>
  <si>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</si>
  <si>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</si>
  <si>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</si>
  <si>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</si>
  <si>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</si>
  <si>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</si>
  <si>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</si>
  <si>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</si>
  <si>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</si>
  <si>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</si>
  <si>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</si>
  <si>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</si>
  <si>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</si>
  <si>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</si>
  <si>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</si>
  <si>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</si>
  <si>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</si>
  <si>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</si>
  <si>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</si>
  <si>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</si>
  <si>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</si>
  <si>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</si>
  <si>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</si>
  <si>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</si>
  <si>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</si>
  <si>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</si>
  <si>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</si>
  <si>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</si>
  <si>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</si>
  <si>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</si>
  <si>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</si>
  <si>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</si>
  <si>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</si>
  <si>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</si>
  <si>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</si>
  <si>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</si>
  <si>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</si>
  <si>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</si>
  <si>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</si>
  <si>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</si>
  <si>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</si>
  <si>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</si>
  <si>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</si>
  <si>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</si>
  <si>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</si>
  <si>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</si>
  <si>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</si>
  <si>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</si>
  <si>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</si>
  <si>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</si>
  <si>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</si>
  <si>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</si>
  <si>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</si>
  <si>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</si>
  <si>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</si>
  <si>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</si>
  <si>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</si>
  <si>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</si>
  <si>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</si>
  <si>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</si>
  <si>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</si>
  <si>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</si>
  <si>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</si>
  <si>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</si>
  <si>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</si>
  <si>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</si>
  <si>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</si>
  <si>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</si>
  <si>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</si>
  <si>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</si>
  <si>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</si>
  <si>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</si>
  <si>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</si>
  <si>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</si>
  <si>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</si>
  <si>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</si>
  <si>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</si>
  <si>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</si>
  <si>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</si>
  <si>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</si>
  <si>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</si>
  <si>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</si>
  <si>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</si>
  <si>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</si>
  <si>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</si>
  <si>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</si>
  <si>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</si>
  <si>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</si>
  <si>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</si>
  <si>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</si>
  <si>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</si>
  <si>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</si>
  <si>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</si>
  <si>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</si>
  <si>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</si>
  <si>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</si>
  <si>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</si>
  <si>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</si>
  <si>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</si>
  <si>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</si>
  <si>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</si>
  <si>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</si>
  <si>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</si>
  <si>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</si>
  <si>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</si>
  <si>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</si>
  <si>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</si>
  <si>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</si>
  <si>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</si>
  <si>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</si>
  <si>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</si>
  <si>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</si>
  <si>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</si>
  <si>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</si>
  <si>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</si>
  <si>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</si>
  <si>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</si>
  <si>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</si>
  <si>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</si>
  <si>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</si>
  <si>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</si>
  <si>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</si>
  <si>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</si>
  <si>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</si>
  <si>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</si>
  <si>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</si>
  <si>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</si>
  <si>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</si>
  <si>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</si>
  <si>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</si>
  <si>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</si>
  <si>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</si>
  <si>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</si>
  <si>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</si>
  <si>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</si>
  <si>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</si>
  <si>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</si>
  <si>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</si>
  <si>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</si>
  <si>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</si>
  <si>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</si>
  <si>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</si>
  <si>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</si>
  <si>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</si>
  <si>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</si>
  <si>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</si>
  <si>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</si>
  <si>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</si>
  <si>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</si>
  <si>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</si>
  <si>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</si>
  <si>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</si>
  <si>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</si>
  <si>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</si>
  <si>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</si>
  <si>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</si>
  <si>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</si>
  <si>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</si>
  <si>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</si>
  <si>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</si>
  <si>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</si>
  <si>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</si>
  <si>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</si>
  <si>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</si>
  <si>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</si>
  <si>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</si>
  <si>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</si>
  <si>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</si>
  <si>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</si>
  <si>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</si>
  <si>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</si>
  <si>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</si>
  <si>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</si>
  <si>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</si>
  <si>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</si>
  <si>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</si>
  <si>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</si>
  <si>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</si>
  <si>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</si>
  <si>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</si>
  <si>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</si>
  <si>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</si>
  <si>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</si>
  <si>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</si>
  <si>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</si>
  <si>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</si>
  <si>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</si>
  <si>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</si>
  <si>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</si>
  <si>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</si>
  <si>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</si>
  <si>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</si>
  <si>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</si>
  <si>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</si>
  <si>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</si>
  <si>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</si>
  <si>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</si>
  <si>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</si>
  <si>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</si>
  <si>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</si>
  <si>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</si>
  <si>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</si>
  <si>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</si>
  <si>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</si>
  <si>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</si>
  <si>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</si>
  <si>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</si>
  <si>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</si>
  <si>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</si>
  <si>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</si>
  <si>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</si>
  <si>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</si>
  <si>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</si>
  <si>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</si>
  <si>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</si>
  <si>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</si>
  <si>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</si>
  <si>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</si>
  <si>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</si>
  <si>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</si>
  <si>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</si>
  <si>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</si>
  <si>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</si>
  <si>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</si>
  <si>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</si>
  <si>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</si>
  <si>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</si>
  <si>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</si>
  <si>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</si>
  <si>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</si>
  <si>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</si>
  <si>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</si>
  <si>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</si>
  <si>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</si>
  <si>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</si>
  <si>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</si>
  <si>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</si>
  <si>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</si>
  <si>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</si>
  <si>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</si>
  <si>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</si>
  <si>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</si>
  <si>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</si>
  <si>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</si>
  <si>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</si>
  <si>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</si>
  <si>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</si>
  <si>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</si>
  <si>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</si>
  <si>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</si>
  <si>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</si>
  <si>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</si>
  <si>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</si>
  <si>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</si>
  <si>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</si>
  <si>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</si>
  <si>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</si>
  <si>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</si>
  <si>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</si>
  <si>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</si>
  <si>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</si>
  <si>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</si>
  <si>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</si>
  <si>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</si>
  <si>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</si>
  <si>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</si>
  <si>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</si>
  <si>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</si>
  <si>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</si>
  <si>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</si>
  <si>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</si>
  <si>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</si>
  <si>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</si>
  <si>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</si>
  <si>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</si>
  <si>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</si>
  <si>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</si>
  <si>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</si>
  <si>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</si>
  <si>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</si>
  <si>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</si>
  <si>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</si>
  <si>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</si>
  <si>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</si>
  <si>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</si>
  <si>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</si>
  <si>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</si>
  <si>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</si>
  <si>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</si>
  <si>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</si>
  <si>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</si>
  <si>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</si>
  <si>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</si>
  <si>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</si>
  <si>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</si>
  <si>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</si>
  <si>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</si>
  <si>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</si>
  <si>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</si>
  <si>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</si>
  <si>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</si>
  <si>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</si>
  <si>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</si>
  <si>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</si>
  <si>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</si>
  <si>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</si>
  <si>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</si>
  <si>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</si>
  <si>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</si>
  <si>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</si>
  <si>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</si>
  <si>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</si>
  <si>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</si>
  <si>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</si>
  <si>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</si>
  <si>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</si>
  <si>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</si>
  <si>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</si>
  <si>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</si>
  <si>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</si>
  <si>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</si>
  <si>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</si>
  <si>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</si>
  <si>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</si>
  <si>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</si>
  <si>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</si>
  <si>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</si>
  <si>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</si>
  <si>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</si>
  <si>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</si>
  <si>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</si>
  <si>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</si>
  <si>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</si>
  <si>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</si>
  <si>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</si>
  <si>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</si>
  <si>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</si>
  <si>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</si>
  <si>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</si>
  <si>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</si>
  <si>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</si>
  <si>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</si>
  <si>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</si>
  <si>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</si>
  <si>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</si>
  <si>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</si>
  <si>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</si>
  <si>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</si>
  <si>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</si>
  <si>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</si>
  <si>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</si>
  <si>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</si>
  <si>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</si>
  <si>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</si>
  <si>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</si>
  <si>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</si>
  <si>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</si>
  <si>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</si>
  <si>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</si>
  <si>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</si>
  <si>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</si>
  <si>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</si>
  <si>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</si>
  <si>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</si>
  <si>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</si>
  <si>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</si>
  <si>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</si>
  <si>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</si>
  <si>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</si>
  <si>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</si>
  <si>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</si>
  <si>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</si>
  <si>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</si>
  <si>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</si>
  <si>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</si>
  <si>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</si>
  <si>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</si>
  <si>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</si>
  <si>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</si>
  <si>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</si>
  <si>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</si>
  <si>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</si>
  <si>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</si>
  <si>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</si>
  <si>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</si>
  <si>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</si>
  <si>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</si>
  <si>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</si>
  <si>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</si>
  <si>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</si>
  <si>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</si>
  <si>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</si>
  <si>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</si>
  <si>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</si>
  <si>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</si>
  <si>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</si>
  <si>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</si>
  <si>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</si>
  <si>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</si>
  <si>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</si>
  <si>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</si>
  <si>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</si>
  <si>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</si>
  <si>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</si>
  <si>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</si>
  <si>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</si>
  <si>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</si>
  <si>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</si>
  <si>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</si>
  <si>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</si>
  <si>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</si>
  <si>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</si>
  <si>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</si>
  <si>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</si>
  <si>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</si>
  <si>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</si>
  <si>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</si>
  <si>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</si>
  <si>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</si>
  <si>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</si>
  <si>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</si>
  <si>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</si>
  <si>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</si>
  <si>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</si>
  <si>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</si>
  <si>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</si>
  <si>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</si>
  <si>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</si>
  <si>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</si>
  <si>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</si>
  <si>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</si>
  <si>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</si>
  <si>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</si>
  <si>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</si>
  <si>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</si>
  <si>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</si>
  <si>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</si>
  <si>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</si>
  <si>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</si>
  <si>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</si>
  <si>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</si>
  <si>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</si>
  <si>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</si>
  <si>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</si>
  <si>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</si>
  <si>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</si>
  <si>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</si>
  <si>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</si>
  <si>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</si>
  <si>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</si>
  <si>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</si>
  <si>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</si>
  <si>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</si>
  <si>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</si>
  <si>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</si>
  <si>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</si>
  <si>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</si>
  <si>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</si>
  <si>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</si>
  <si>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</si>
  <si>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</si>
  <si>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</si>
  <si>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</si>
  <si>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</si>
  <si>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</si>
  <si>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</si>
  <si>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</si>
  <si>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</si>
  <si>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</si>
  <si>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</si>
  <si>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</si>
  <si>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</si>
  <si>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</si>
  <si>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</si>
  <si>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</si>
  <si>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</si>
  <si>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</si>
  <si>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</si>
  <si>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</si>
  <si>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</si>
  <si>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</si>
  <si>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</si>
  <si>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</si>
  <si>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</si>
  <si>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</si>
  <si>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</si>
  <si>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</si>
  <si>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</si>
  <si>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</si>
  <si>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</si>
  <si>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</si>
  <si>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</si>
  <si>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</si>
  <si>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</si>
  <si>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</si>
  <si>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</si>
  <si>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</si>
  <si>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</si>
  <si>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</si>
  <si>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</si>
  <si>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</si>
  <si>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</si>
  <si>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</si>
  <si>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</si>
  <si>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</si>
  <si>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</si>
  <si>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</si>
  <si>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</si>
  <si>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</si>
  <si>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</si>
  <si>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</si>
  <si>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</si>
  <si>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</si>
  <si>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</si>
  <si>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</si>
  <si>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</si>
  <si>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</si>
  <si>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</si>
  <si>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</si>
  <si>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</si>
  <si>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</si>
  <si>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</si>
  <si>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</si>
  <si>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</si>
  <si>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</si>
  <si>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</si>
  <si>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</si>
  <si>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</si>
  <si>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</si>
  <si>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</si>
  <si>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</si>
  <si>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</si>
  <si>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</si>
  <si>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</si>
  <si>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</si>
  <si>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</si>
  <si>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</si>
  <si>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</si>
  <si>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</si>
  <si>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</si>
  <si>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</si>
  <si>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</si>
  <si>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</si>
  <si>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</si>
  <si>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</si>
  <si>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</si>
  <si>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</si>
  <si>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</si>
  <si>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</si>
  <si>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</si>
  <si>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</si>
  <si>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</si>
  <si>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</si>
  <si>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</si>
  <si>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</si>
  <si>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</si>
  <si>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</si>
  <si>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</si>
  <si>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</si>
  <si>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</si>
  <si>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</si>
  <si>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</si>
  <si>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</si>
  <si>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</si>
  <si>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</si>
  <si>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</si>
  <si>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</si>
  <si>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</si>
  <si>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</si>
  <si>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</si>
  <si>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</si>
  <si>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</si>
  <si>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</si>
  <si>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</si>
  <si>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</si>
  <si>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</si>
  <si>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</si>
  <si>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</si>
  <si>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</si>
  <si>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</si>
  <si>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</si>
  <si>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</si>
  <si>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</si>
  <si>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</si>
  <si>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</si>
  <si>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</si>
  <si>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</si>
  <si>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</si>
  <si>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</si>
  <si>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</si>
  <si>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</si>
  <si>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</si>
  <si>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</si>
  <si>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</si>
  <si>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</si>
  <si>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</si>
  <si>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</si>
  <si>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</si>
  <si>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</si>
  <si>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</si>
  <si>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</si>
  <si>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</si>
  <si>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</si>
  <si>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</si>
  <si>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</si>
  <si>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</si>
  <si>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</si>
  <si>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</si>
  <si>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</si>
  <si>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</si>
  <si>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</si>
  <si>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</si>
  <si>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</si>
  <si>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</si>
  <si>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</si>
  <si>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</si>
  <si>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</si>
  <si>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</si>
  <si>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</si>
  <si>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</si>
  <si>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</si>
  <si>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</si>
  <si>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</si>
  <si>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</si>
  <si>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</si>
  <si>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</si>
  <si>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</si>
  <si>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</si>
  <si>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</si>
  <si>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</si>
  <si>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</si>
  <si>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</si>
  <si>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</si>
  <si>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</si>
  <si>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</si>
  <si>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</si>
  <si>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</si>
  <si>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</si>
  <si>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</si>
  <si>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</si>
  <si>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</si>
  <si>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</si>
  <si>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</si>
  <si>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</si>
  <si>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</si>
  <si>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</si>
  <si>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</si>
  <si>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</si>
  <si>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</si>
  <si>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</si>
  <si>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</si>
  <si>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</si>
  <si>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</si>
  <si>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</si>
  <si>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</si>
  <si>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</si>
  <si>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</si>
  <si>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</si>
  <si>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</si>
  <si>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</si>
  <si>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</si>
  <si>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</si>
  <si>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</si>
  <si>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</si>
  <si>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</si>
  <si>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</si>
  <si>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</si>
  <si>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</si>
  <si>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</si>
  <si>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</si>
  <si>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</si>
  <si>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</si>
  <si>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</si>
  <si>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</si>
  <si>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</si>
  <si>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</si>
  <si>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</si>
  <si>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</si>
  <si>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</si>
  <si>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</si>
  <si>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</si>
  <si>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</si>
  <si>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</si>
  <si>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</si>
  <si>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</si>
  <si>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</si>
  <si>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</si>
  <si>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</si>
  <si>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</si>
  <si>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</si>
  <si>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</si>
  <si>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</si>
  <si>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</si>
  <si>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</si>
  <si>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</si>
  <si>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</si>
  <si>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</si>
  <si>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</si>
  <si>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</si>
  <si>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</si>
  <si>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</si>
  <si>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</si>
  <si>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</si>
  <si>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</si>
  <si>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</si>
  <si>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</si>
  <si>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</si>
  <si>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</si>
  <si>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</si>
  <si>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</si>
  <si>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</si>
  <si>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</si>
  <si>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</si>
  <si>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</si>
  <si>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</si>
  <si>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</si>
  <si>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</si>
  <si>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</si>
  <si>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</si>
  <si>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</si>
  <si>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</si>
  <si>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</si>
  <si>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</si>
  <si>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</si>
  <si>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</si>
  <si>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</si>
  <si>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</si>
  <si>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</si>
  <si>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</si>
  <si>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</si>
  <si>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</si>
  <si>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</si>
  <si>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</si>
  <si>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</si>
  <si>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</si>
  <si>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</si>
  <si>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</si>
  <si>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</si>
  <si>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</si>
  <si>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</si>
  <si>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</si>
  <si>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</si>
  <si>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</si>
  <si>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</si>
  <si>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</si>
  <si>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</si>
  <si>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</si>
  <si>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</si>
  <si>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</si>
  <si>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</si>
  <si>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</si>
  <si>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</si>
  <si>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</si>
  <si>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</si>
  <si>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</si>
  <si>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</si>
  <si>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</si>
  <si>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</si>
  <si>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</si>
  <si>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</si>
  <si>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</si>
  <si>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</si>
  <si>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</si>
  <si>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</si>
  <si>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</si>
  <si>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</si>
  <si>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</si>
  <si>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</si>
  <si>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</si>
  <si>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</si>
  <si>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</si>
  <si>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</si>
  <si>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</si>
  <si>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</si>
  <si>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</si>
  <si>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</si>
  <si>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</si>
  <si>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</si>
  <si>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</si>
  <si>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</si>
  <si>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</si>
  <si>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</si>
  <si>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</si>
  <si>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</si>
  <si>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</si>
  <si>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</si>
  <si>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</si>
  <si>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</si>
  <si>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</si>
  <si>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</si>
  <si>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</si>
  <si>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</si>
  <si>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</si>
  <si>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</si>
  <si>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</si>
  <si>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</si>
  <si>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</si>
  <si>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</si>
  <si>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</si>
  <si>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</si>
  <si>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</si>
  <si>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</si>
  <si>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</si>
  <si>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</si>
  <si>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</si>
  <si>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</si>
  <si>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</si>
  <si>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</si>
  <si>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</si>
  <si>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</si>
  <si>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</si>
  <si>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</si>
  <si>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</si>
  <si>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</si>
  <si>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</si>
  <si>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</si>
  <si>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</si>
  <si>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</si>
  <si>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</si>
  <si>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</si>
  <si>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</si>
  <si>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</si>
  <si>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</si>
  <si>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</si>
  <si>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</si>
  <si>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</si>
  <si>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</si>
  <si>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</si>
  <si>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</si>
  <si>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</si>
  <si>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</si>
  <si>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</si>
  <si>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</si>
  <si>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</si>
  <si>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</si>
  <si>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</si>
  <si>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</si>
  <si>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</si>
  <si>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</si>
  <si>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</si>
  <si>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</si>
  <si>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</si>
  <si>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</si>
  <si>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</si>
  <si>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</si>
  <si>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</si>
  <si>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</si>
  <si>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</si>
  <si>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</si>
  <si>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</si>
  <si>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</si>
  <si>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</si>
  <si>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</si>
  <si>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</si>
  <si>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</si>
  <si>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</si>
  <si>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</si>
  <si>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</si>
  <si>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</si>
  <si>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</si>
  <si>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</si>
  <si>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</si>
  <si>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</si>
  <si>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</si>
  <si>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</si>
  <si>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</si>
  <si>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</si>
  <si>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</si>
  <si>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</si>
  <si>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</si>
  <si>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</si>
  <si>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</si>
  <si>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</si>
  <si>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</si>
  <si>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</si>
  <si>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</si>
  <si>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</si>
  <si>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</si>
  <si>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</si>
  <si>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</si>
  <si>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</si>
  <si>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</si>
  <si>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</si>
  <si>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</si>
  <si>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</si>
  <si>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</si>
  <si>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</si>
  <si>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</si>
  <si>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</si>
  <si>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</si>
  <si>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</si>
  <si>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</si>
  <si>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</si>
  <si>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</si>
  <si>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</si>
  <si>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</si>
  <si>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</si>
  <si>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</si>
  <si>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</si>
  <si>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</si>
  <si>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</si>
  <si>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</si>
  <si>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</si>
  <si>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</si>
  <si>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</si>
  <si>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</si>
  <si>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</si>
  <si>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</si>
  <si>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</si>
  <si>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</si>
  <si>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</si>
  <si>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</si>
  <si>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</si>
  <si>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</si>
  <si>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</si>
  <si>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</si>
  <si>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</si>
  <si>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</si>
  <si>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</si>
  <si>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</si>
  <si>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</si>
  <si>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</si>
  <si>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</si>
  <si>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</si>
  <si>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</si>
  <si>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</si>
  <si>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</si>
  <si>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</si>
  <si>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</si>
  <si>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</si>
  <si>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</si>
  <si>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</si>
  <si>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</si>
  <si>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</si>
  <si>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</si>
  <si>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</si>
  <si>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</si>
  <si>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</si>
  <si>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</si>
  <si>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</si>
  <si>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</si>
  <si>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</si>
  <si>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</si>
  <si>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</si>
  <si>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</si>
  <si>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</si>
  <si>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</si>
  <si>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</si>
  <si>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</si>
  <si>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</si>
  <si>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</si>
  <si>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</si>
  <si>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</si>
  <si>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</si>
  <si>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</si>
  <si>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</si>
  <si>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</si>
  <si>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</si>
  <si>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</si>
  <si>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</si>
  <si>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</si>
  <si>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</si>
  <si>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</si>
  <si>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</si>
  <si>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</si>
  <si>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</si>
  <si>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</si>
  <si>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</si>
  <si>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</si>
  <si>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</si>
  <si>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</si>
  <si>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</si>
  <si>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</si>
  <si>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</si>
  <si>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</si>
  <si>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</si>
  <si>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</si>
  <si>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</si>
  <si>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</si>
  <si>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</si>
  <si>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</si>
  <si>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</si>
  <si>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</si>
  <si>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</si>
  <si>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</si>
  <si>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</si>
  <si>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</si>
  <si>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</si>
  <si>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</si>
  <si>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</si>
  <si>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</si>
  <si>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</si>
  <si>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</si>
  <si>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</si>
  <si>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</si>
  <si>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</si>
  <si>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</si>
  <si>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</si>
  <si>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</si>
  <si>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</si>
  <si>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</si>
  <si>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</si>
  <si>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</si>
  <si>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</si>
  <si>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</si>
  <si>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</si>
  <si>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</si>
  <si>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</si>
  <si>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</si>
  <si>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</si>
  <si>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</si>
  <si>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</si>
  <si>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</si>
  <si>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</si>
  <si>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</si>
  <si>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</si>
  <si>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</si>
  <si>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</si>
  <si>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</si>
  <si>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</si>
  <si>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</si>
  <si>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</si>
  <si>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</si>
  <si>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</si>
  <si>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</si>
  <si>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</si>
  <si>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</si>
  <si>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</si>
  <si>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</si>
  <si>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</si>
  <si>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</si>
  <si>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</si>
  <si>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</si>
  <si>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</si>
  <si>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</si>
  <si>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</si>
  <si>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</si>
  <si>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</si>
  <si>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</si>
  <si>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</si>
  <si>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</si>
  <si>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</si>
  <si>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</si>
  <si>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</si>
  <si>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</si>
  <si>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</si>
  <si>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</si>
  <si>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</si>
  <si>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</si>
  <si>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</si>
  <si>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</si>
  <si>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</si>
  <si>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</si>
  <si>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</si>
  <si>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</si>
  <si>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</si>
  <si>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</si>
  <si>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</si>
  <si>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</si>
  <si>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</si>
  <si>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</si>
  <si>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</si>
  <si>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</si>
  <si>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</si>
  <si>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</si>
  <si>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</si>
  <si>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</si>
  <si>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</si>
  <si>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</si>
  <si>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</si>
  <si>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</si>
  <si>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</si>
  <si>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</si>
  <si>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</si>
  <si>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</si>
  <si>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</si>
  <si>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</si>
  <si>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</si>
  <si>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</si>
  <si>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</si>
  <si>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</si>
  <si>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</si>
  <si>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</si>
  <si>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</si>
  <si>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</si>
  <si>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</si>
  <si>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</si>
  <si>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</si>
  <si>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</si>
  <si>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</si>
  <si>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</si>
  <si>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</si>
  <si>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</si>
  <si>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</si>
  <si>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</si>
  <si>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</si>
  <si>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</si>
  <si>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</si>
  <si>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</si>
  <si>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</si>
  <si>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</si>
  <si>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</si>
  <si>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</si>
  <si>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</si>
  <si>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</si>
  <si>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</si>
  <si>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</si>
  <si>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</si>
  <si>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</si>
  <si>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</si>
  <si>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</si>
  <si>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</si>
  <si>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</si>
  <si>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</si>
  <si>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</si>
  <si>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</si>
  <si>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</si>
  <si>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</si>
  <si>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</si>
  <si>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</si>
  <si>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</si>
  <si>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</si>
  <si>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</si>
  <si>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</si>
  <si>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</si>
  <si>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</si>
  <si>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</si>
  <si>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</si>
  <si>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</si>
  <si>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</si>
  <si>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</si>
  <si>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</si>
  <si>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</si>
  <si>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</si>
  <si>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</si>
  <si>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</si>
  <si>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</si>
  <si>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</si>
  <si>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</si>
  <si>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</si>
  <si>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</si>
  <si>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</si>
  <si>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</si>
  <si>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</si>
  <si>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</si>
  <si>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</si>
  <si>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</si>
  <si>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</si>
  <si>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</si>
  <si>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</si>
  <si>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</si>
  <si>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</si>
  <si>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</si>
  <si>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</si>
  <si>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</si>
  <si>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</si>
  <si>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</si>
  <si>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</si>
  <si>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</si>
  <si>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</si>
  <si>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</si>
  <si>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</si>
  <si>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</si>
  <si>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</si>
  <si>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</si>
  <si>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</si>
  <si>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</si>
  <si>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</si>
  <si>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</si>
  <si>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</si>
  <si>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</si>
  <si>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</si>
  <si>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</si>
  <si>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</si>
  <si>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</si>
  <si>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</si>
  <si>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</si>
  <si>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</si>
  <si>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</si>
  <si>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</si>
  <si>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</si>
  <si>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</si>
  <si>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</si>
  <si>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</si>
  <si>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</si>
  <si>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</si>
  <si>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</si>
  <si>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</si>
  <si>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</si>
  <si>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</si>
  <si>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</si>
  <si>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</si>
  <si>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</si>
  <si>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</si>
  <si>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</si>
  <si>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</si>
  <si>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</si>
  <si>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</si>
  <si>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</si>
  <si>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</si>
  <si>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</si>
  <si>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</si>
  <si>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</si>
  <si>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</si>
  <si>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</si>
  <si>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</si>
  <si>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</si>
  <si>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</si>
  <si>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</si>
  <si>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</si>
  <si>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</si>
  <si>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</si>
  <si>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</si>
  <si>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</si>
  <si>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</si>
  <si>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</si>
  <si>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</si>
  <si>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</si>
  <si>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</si>
  <si>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</si>
  <si>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</si>
  <si>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</si>
  <si>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</si>
  <si>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</si>
  <si>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</si>
  <si>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</si>
  <si>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</si>
  <si>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</si>
  <si>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</si>
  <si>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</si>
  <si>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</si>
  <si>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</si>
  <si>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</si>
  <si>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</si>
  <si>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</si>
  <si>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</si>
  <si>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</si>
  <si>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</si>
  <si>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</si>
  <si>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</si>
  <si>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</si>
  <si>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</si>
  <si>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</si>
  <si>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</si>
  <si>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</si>
  <si>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</si>
  <si>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</si>
  <si>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</si>
  <si>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</si>
  <si>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</si>
  <si>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</si>
  <si>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</si>
  <si>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</si>
  <si>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</si>
  <si>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</si>
  <si>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</si>
  <si>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</si>
  <si>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</si>
  <si>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</si>
  <si>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</si>
  <si>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</si>
  <si>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</si>
  <si>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</si>
  <si>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</si>
  <si>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</si>
  <si>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</si>
  <si>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</si>
  <si>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</si>
  <si>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</si>
  <si>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</si>
  <si>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</si>
  <si>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</si>
  <si>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</si>
  <si>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</si>
  <si>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</si>
  <si>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</si>
  <si>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</si>
  <si>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</si>
  <si>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</si>
  <si>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</si>
  <si>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</si>
  <si>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</si>
  <si>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</si>
  <si>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</si>
  <si>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</si>
  <si>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</si>
  <si>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</si>
  <si>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</si>
  <si>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</si>
  <si>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</si>
  <si>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</si>
  <si>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</si>
  <si>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</si>
  <si>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</si>
  <si>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</si>
  <si>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</si>
  <si>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</si>
  <si>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</si>
  <si>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</si>
  <si>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</si>
  <si>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</si>
  <si>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</si>
  <si>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</si>
  <si>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</si>
  <si>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</si>
  <si>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</si>
  <si>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</si>
  <si>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</si>
  <si>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</si>
  <si>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</si>
  <si>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</si>
  <si>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</si>
  <si>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</si>
  <si>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</si>
  <si>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</si>
  <si>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</si>
  <si>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</si>
  <si>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</si>
  <si>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</si>
  <si>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</si>
  <si>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</si>
  <si>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</si>
  <si>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</si>
  <si>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</si>
  <si>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</si>
  <si>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</si>
  <si>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</si>
  <si>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</si>
  <si>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</si>
  <si>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</si>
  <si>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</si>
  <si>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</si>
  <si>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</si>
  <si>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</si>
  <si>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</si>
  <si>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</si>
  <si>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</si>
  <si>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</si>
  <si>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</si>
  <si>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</si>
  <si>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</si>
  <si>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</si>
  <si>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</si>
  <si>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</si>
  <si>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</si>
  <si>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</si>
  <si>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</si>
  <si>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</si>
  <si>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</si>
  <si>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</si>
  <si>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</si>
  <si>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</si>
  <si>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</si>
  <si>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</si>
  <si>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</si>
  <si>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</si>
  <si>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</si>
  <si>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</si>
  <si>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</si>
  <si>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</si>
  <si>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</si>
  <si>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</si>
  <si>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</si>
  <si>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</si>
  <si>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</si>
  <si>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</si>
  <si>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</si>
  <si>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</si>
  <si>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</si>
  <si>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</si>
  <si>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</si>
  <si>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</si>
  <si>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</si>
  <si>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</si>
  <si>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</si>
  <si>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</si>
  <si>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</si>
  <si>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</si>
  <si>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</si>
  <si>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</si>
  <si>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</si>
  <si>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</si>
  <si>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</si>
  <si>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</si>
  <si>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</si>
  <si>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</si>
  <si>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</si>
  <si>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</si>
  <si>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</si>
  <si>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</si>
  <si>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</si>
  <si>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</si>
  <si>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</si>
  <si>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</si>
  <si>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</si>
  <si>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</si>
  <si>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</si>
  <si>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</si>
  <si>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</si>
  <si>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</si>
  <si>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</si>
  <si>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</si>
  <si>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</si>
  <si>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</si>
  <si>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</si>
  <si>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</si>
  <si>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</si>
  <si>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</si>
  <si>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</si>
  <si>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</si>
  <si>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</si>
  <si>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</si>
  <si>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</si>
  <si>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</si>
  <si>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</si>
  <si>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</si>
  <si>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</si>
  <si>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</si>
  <si>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</si>
  <si>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</si>
  <si>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</si>
  <si>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</si>
  <si>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</si>
  <si>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</si>
  <si>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</si>
  <si>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</si>
  <si>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</si>
  <si>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</si>
  <si>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</si>
  <si>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</si>
  <si>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</si>
  <si>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</si>
  <si>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</si>
  <si>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</si>
  <si>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</si>
  <si>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</si>
  <si>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</si>
  <si>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</si>
  <si>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</si>
  <si>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</si>
  <si>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</si>
  <si>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</si>
  <si>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</si>
  <si>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</si>
  <si>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</si>
  <si>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</si>
  <si>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</si>
  <si>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</si>
  <si>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</si>
  <si>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</si>
  <si>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</si>
  <si>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</si>
  <si>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</si>
  <si>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</si>
  <si>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</si>
  <si>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</si>
  <si>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</si>
  <si>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</si>
  <si>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</si>
  <si>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</si>
  <si>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</si>
  <si>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</si>
  <si>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</si>
  <si>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</si>
  <si>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</si>
  <si>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</si>
  <si>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</si>
  <si>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</si>
  <si>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</si>
  <si>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</si>
  <si>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</si>
  <si>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</si>
  <si>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</si>
  <si>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</si>
  <si>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</si>
  <si>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</si>
  <si>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</si>
  <si>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</si>
  <si>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</si>
  <si>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</si>
  <si>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</si>
  <si>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</si>
  <si>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</si>
  <si>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</si>
  <si>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</si>
  <si>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</si>
  <si>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</si>
  <si>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</si>
  <si>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</si>
  <si>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</si>
  <si>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</si>
  <si>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</si>
  <si>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</si>
  <si>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</si>
  <si>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</si>
  <si>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</si>
  <si>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</si>
  <si>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</si>
  <si>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</si>
  <si>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</si>
  <si>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</si>
  <si>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</si>
  <si>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</si>
  <si>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</si>
  <si>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</si>
  <si>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</si>
  <si>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</si>
  <si>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</si>
  <si>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</si>
  <si>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</si>
  <si>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</si>
  <si>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</si>
  <si>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</si>
  <si>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</si>
  <si>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</si>
  <si>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</si>
  <si>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</si>
  <si>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</si>
  <si>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</si>
  <si>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</si>
  <si>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</si>
  <si>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</si>
  <si>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</si>
  <si>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</si>
  <si>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</si>
  <si>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</si>
  <si>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</si>
  <si>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</si>
  <si>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</si>
  <si>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</si>
  <si>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</si>
  <si>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</si>
  <si>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</si>
  <si>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</si>
  <si>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</si>
  <si>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</si>
  <si>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</si>
  <si>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</si>
  <si>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</si>
  <si>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</si>
  <si>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</si>
  <si>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</si>
  <si>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</si>
  <si>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</si>
  <si>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</si>
  <si>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</si>
  <si>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</si>
  <si>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</si>
  <si>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</si>
  <si>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</si>
  <si>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</si>
  <si>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</si>
  <si>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</si>
  <si>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</si>
  <si>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</si>
  <si>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</si>
  <si>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</si>
  <si>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</si>
  <si>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</si>
  <si>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</si>
  <si>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</si>
  <si>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</si>
  <si>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</si>
  <si>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</si>
  <si>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</si>
  <si>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</si>
  <si>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</si>
  <si>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</si>
  <si>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</si>
  <si>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</si>
  <si>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</si>
  <si>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</si>
  <si>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</si>
  <si>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</si>
  <si>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</si>
  <si>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</si>
  <si>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</si>
  <si>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</si>
  <si>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</si>
  <si>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</si>
  <si>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</si>
  <si>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</si>
  <si>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</si>
  <si>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</si>
  <si>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</si>
  <si>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</si>
  <si>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</si>
  <si>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</si>
  <si>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</si>
  <si>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</si>
  <si>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</si>
  <si>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</si>
  <si>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</si>
  <si>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</si>
  <si>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</si>
  <si>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</si>
  <si>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</si>
  <si>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</si>
  <si>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</si>
  <si>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</si>
  <si>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</si>
  <si>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</si>
  <si>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</si>
  <si>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</si>
  <si>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</si>
  <si>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</si>
  <si>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</si>
  <si>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</si>
  <si>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</si>
  <si>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</si>
  <si>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</si>
  <si>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</si>
  <si>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</si>
  <si>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</si>
  <si>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</si>
  <si>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</si>
  <si>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</si>
  <si>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</si>
  <si>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</si>
  <si>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</si>
  <si>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</si>
  <si>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</si>
  <si>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</si>
  <si>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</si>
  <si>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</si>
  <si>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</si>
  <si>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</si>
  <si>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</si>
  <si>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</si>
  <si>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</si>
  <si>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</si>
  <si>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</si>
  <si>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</si>
  <si>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</si>
  <si>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</si>
  <si>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</si>
  <si>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</si>
  <si>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</si>
  <si>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</si>
  <si>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</si>
  <si>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</si>
  <si>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</si>
  <si>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</si>
  <si>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</si>
  <si>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</si>
  <si>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</si>
  <si>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</si>
  <si>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</si>
  <si>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</si>
  <si>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</si>
  <si>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</si>
  <si>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</si>
  <si>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</si>
  <si>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</si>
  <si>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</si>
  <si>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</si>
  <si>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</si>
  <si>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</si>
  <si>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</si>
  <si>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</si>
  <si>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</si>
  <si>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</si>
  <si>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</si>
  <si>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</si>
  <si>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</si>
  <si>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</si>
  <si>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</si>
  <si>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</si>
  <si>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</si>
  <si>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</si>
  <si>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</si>
  <si>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</si>
  <si>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</si>
  <si>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</si>
  <si>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</si>
  <si>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</si>
  <si>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</si>
  <si>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</si>
  <si>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</si>
  <si>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</si>
  <si>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</si>
  <si>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</si>
  <si>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</si>
  <si>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</si>
  <si>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</si>
  <si>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</si>
  <si>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</si>
  <si>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</si>
  <si>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</si>
  <si>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</si>
  <si>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</si>
  <si>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</si>
  <si>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</si>
  <si>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</si>
  <si>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</si>
  <si>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</si>
  <si>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</si>
  <si>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</si>
  <si>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</si>
  <si>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</si>
  <si>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</si>
  <si>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</si>
  <si>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</si>
  <si>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</si>
  <si>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</si>
  <si>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</si>
  <si>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</si>
  <si>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</si>
  <si>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</si>
  <si>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</si>
  <si>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</si>
  <si>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</si>
  <si>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</si>
  <si>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</si>
  <si>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</si>
  <si>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</si>
  <si>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</si>
  <si>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</si>
  <si>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</si>
  <si>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</si>
  <si>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</si>
  <si>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</si>
  <si>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</si>
  <si>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</si>
  <si>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</si>
  <si>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</si>
  <si>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</si>
  <si>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</si>
  <si>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</si>
  <si>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</si>
  <si>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</si>
  <si>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</si>
  <si>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</si>
  <si>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</si>
  <si>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</si>
  <si>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</si>
  <si>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</si>
  <si>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</si>
  <si>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</si>
  <si>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</si>
  <si>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</si>
  <si>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</si>
  <si>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</si>
  <si>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</si>
  <si>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</si>
  <si>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</si>
  <si>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</si>
  <si>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</si>
  <si>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</si>
  <si>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</si>
  <si>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</si>
  <si>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</si>
  <si>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</si>
  <si>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</si>
  <si>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</si>
  <si>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</si>
  <si>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</si>
  <si>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</si>
  <si>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</si>
  <si>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</si>
  <si>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</si>
  <si>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</si>
  <si>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</si>
  <si>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</si>
  <si>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</si>
  <si>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</si>
  <si>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</si>
  <si>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</si>
  <si>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</si>
  <si>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</si>
  <si>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</si>
  <si>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</si>
  <si>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</si>
  <si>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</si>
  <si>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</si>
  <si>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</si>
  <si>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</si>
  <si>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</si>
  <si>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</si>
  <si>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</si>
  <si>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</si>
  <si>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</si>
  <si>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</si>
  <si>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</si>
  <si>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</si>
  <si>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</si>
  <si>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</si>
  <si>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</si>
  <si>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</si>
  <si>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</si>
  <si>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</si>
  <si>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</si>
  <si>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</si>
  <si>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</si>
  <si>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</si>
  <si>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</si>
  <si>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</si>
  <si>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</si>
  <si>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</si>
  <si>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</si>
  <si>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</si>
  <si>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</si>
  <si>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</si>
  <si>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</si>
  <si>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</si>
  <si>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</si>
  <si>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</si>
  <si>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</si>
  <si>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</si>
  <si>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</si>
  <si>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</si>
  <si>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</si>
  <si>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</si>
  <si>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</si>
  <si>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</si>
  <si>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</si>
  <si>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</si>
  <si>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</si>
  <si>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</si>
  <si>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</si>
  <si>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</si>
  <si>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</si>
  <si>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</si>
  <si>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</si>
  <si>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</si>
  <si>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</si>
  <si>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</si>
  <si>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</si>
  <si>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</si>
  <si>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</si>
  <si>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</si>
  <si>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</si>
  <si>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</si>
  <si>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</si>
  <si>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</si>
  <si>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</si>
  <si>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</si>
  <si>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</si>
  <si>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</si>
  <si>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</si>
  <si>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</si>
  <si>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</si>
  <si>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</si>
  <si>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</si>
  <si>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</si>
  <si>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</si>
  <si>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</si>
  <si>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</si>
  <si>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</si>
  <si>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</si>
  <si>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</si>
  <si>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</si>
  <si>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</si>
  <si>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</si>
  <si>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</si>
  <si>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</si>
  <si>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</si>
  <si>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</si>
  <si>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</si>
  <si>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</si>
  <si>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</si>
  <si>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</si>
  <si>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</si>
  <si>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</si>
  <si>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</si>
  <si>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</si>
  <si>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</si>
  <si>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</si>
  <si>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</si>
  <si>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</si>
  <si>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</si>
  <si>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</si>
  <si>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</si>
  <si>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</si>
  <si>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</si>
  <si>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</si>
  <si>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</si>
  <si>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</si>
  <si>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</si>
  <si>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</si>
  <si>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</si>
  <si>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</si>
  <si>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</si>
  <si>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</si>
  <si>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</si>
  <si>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</si>
  <si>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</si>
  <si>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</si>
  <si>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</si>
  <si>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</si>
  <si>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</si>
  <si>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</si>
  <si>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</si>
  <si>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</si>
  <si>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</si>
  <si>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</si>
  <si>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</si>
  <si>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</si>
  <si>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</si>
  <si>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</si>
  <si>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</si>
  <si>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</si>
  <si>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</si>
  <si>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</si>
  <si>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</si>
  <si>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</si>
  <si>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</si>
  <si>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</si>
  <si>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</si>
  <si>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</si>
  <si>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</si>
  <si>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</si>
  <si>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</si>
  <si>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</si>
  <si>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</si>
  <si>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</si>
  <si>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</si>
  <si>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</si>
  <si>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</si>
  <si>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</si>
  <si>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</si>
  <si>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</si>
  <si>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</si>
  <si>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</si>
  <si>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</si>
  <si>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</si>
  <si>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</si>
  <si>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</si>
  <si>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</si>
  <si>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</si>
  <si>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</si>
  <si>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</si>
  <si>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</si>
  <si>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</si>
  <si>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</si>
  <si>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</si>
  <si>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</si>
  <si>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</si>
  <si>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</si>
  <si>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</si>
  <si>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</si>
  <si>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</si>
  <si>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</si>
  <si>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</si>
  <si>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</si>
  <si>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</si>
  <si>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</si>
  <si>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</si>
  <si>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</si>
  <si>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</si>
  <si>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</si>
  <si>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</si>
  <si>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</si>
  <si>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</si>
  <si>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</si>
  <si>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</si>
  <si>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</si>
  <si>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</si>
  <si>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</si>
  <si>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</si>
  <si>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</si>
  <si>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</si>
  <si>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</si>
  <si>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</si>
  <si>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</si>
  <si>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</si>
  <si>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</si>
  <si>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</si>
  <si>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</si>
  <si>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</si>
  <si>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</si>
  <si>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</si>
  <si>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</si>
  <si>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</si>
  <si>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</si>
  <si>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</si>
  <si>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</si>
  <si>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</si>
  <si>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</si>
  <si>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</si>
  <si>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</si>
  <si>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</si>
  <si>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</si>
  <si>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</si>
  <si>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</si>
  <si>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</si>
  <si>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</si>
  <si>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</si>
  <si>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</si>
  <si>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</si>
  <si>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</si>
  <si>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</si>
  <si>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</si>
  <si>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</si>
  <si>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</si>
  <si>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</si>
  <si>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</si>
  <si>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</si>
  <si>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</si>
  <si>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</si>
  <si>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</si>
  <si>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</si>
  <si>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</si>
  <si>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</si>
  <si>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</si>
  <si>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</si>
  <si>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</si>
  <si>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</si>
  <si>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</si>
  <si>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</si>
  <si>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</si>
  <si>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</si>
  <si>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</si>
  <si>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</si>
  <si>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</si>
  <si>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</si>
  <si>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</si>
  <si>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</si>
  <si>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</si>
  <si>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</si>
  <si>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</si>
  <si>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</si>
  <si>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</si>
  <si>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</si>
  <si>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</si>
  <si>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</si>
  <si>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</si>
  <si>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</si>
  <si>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</si>
  <si>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</si>
  <si>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</si>
  <si>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</si>
  <si>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</si>
  <si>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</si>
  <si>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</si>
  <si>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</si>
  <si>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</si>
  <si>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</si>
  <si>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</si>
  <si>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</si>
  <si>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</si>
  <si>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</si>
  <si>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</si>
  <si>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</si>
  <si>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</si>
  <si>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</si>
  <si>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</si>
  <si>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</si>
  <si>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</si>
  <si>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</si>
  <si>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</si>
  <si>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</si>
  <si>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</si>
  <si>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</si>
  <si>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</si>
  <si>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</si>
  <si>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</si>
  <si>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</si>
  <si>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</si>
  <si>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</si>
  <si>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</si>
  <si>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</si>
  <si>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</si>
  <si>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</si>
  <si>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</si>
  <si>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</si>
  <si>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</si>
  <si>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</si>
  <si>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</si>
  <si>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</si>
  <si>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</si>
  <si>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</si>
  <si>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</si>
  <si>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</si>
  <si>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</si>
  <si>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</si>
  <si>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</si>
  <si>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</si>
  <si>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</si>
  <si>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</si>
  <si>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</si>
  <si>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</si>
  <si>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</si>
  <si>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</si>
  <si>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</si>
  <si>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</si>
  <si>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</si>
  <si>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</si>
  <si>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</si>
  <si>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</si>
  <si>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</si>
  <si>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</si>
  <si>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</si>
  <si>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</si>
  <si>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</si>
  <si>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</si>
  <si>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</si>
  <si>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</si>
  <si>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</si>
  <si>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</si>
  <si>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</si>
  <si>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</si>
  <si>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</si>
  <si>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</si>
  <si>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</si>
  <si>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</si>
  <si>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</si>
  <si>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</si>
  <si>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</si>
  <si>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</si>
  <si>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</si>
  <si>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</si>
  <si>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</si>
  <si>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</si>
  <si>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</si>
  <si>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</si>
  <si>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</si>
  <si>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</si>
  <si>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</si>
  <si>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</si>
  <si>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</si>
  <si>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</si>
  <si>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</si>
  <si>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</si>
  <si>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</si>
  <si>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</si>
  <si>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</si>
  <si>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</si>
  <si>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</si>
  <si>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</si>
  <si>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</si>
  <si>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</si>
  <si>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</si>
  <si>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</si>
  <si>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</si>
  <si>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</si>
  <si>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</si>
  <si>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</si>
  <si>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</si>
  <si>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</si>
  <si>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</si>
  <si>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</si>
  <si>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</si>
  <si>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</si>
  <si>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</si>
  <si>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</si>
  <si>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</si>
  <si>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</si>
  <si>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</si>
  <si>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</si>
  <si>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</si>
  <si>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</si>
  <si>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</si>
  <si>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</si>
  <si>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</si>
  <si>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</si>
  <si>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</si>
  <si>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</si>
  <si>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</si>
  <si>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</si>
  <si>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</si>
  <si>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</si>
  <si>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</si>
  <si>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</si>
  <si>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</si>
  <si>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</si>
  <si>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</si>
  <si>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</si>
  <si>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</si>
  <si>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</si>
  <si>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</si>
  <si>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</si>
  <si>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</si>
  <si>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</si>
  <si>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</si>
  <si>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</si>
  <si>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</si>
  <si>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</si>
  <si>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</si>
  <si>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</si>
  <si>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</si>
  <si>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</si>
  <si>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</si>
  <si>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</si>
  <si>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</si>
  <si>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</si>
  <si>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</si>
  <si>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</si>
  <si>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</si>
  <si>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</si>
  <si>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</si>
  <si>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</si>
  <si>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</si>
  <si>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</si>
  <si>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</si>
  <si>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</si>
  <si>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</si>
  <si>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</si>
  <si>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</si>
  <si>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</si>
  <si>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</si>
  <si>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</si>
  <si>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</si>
  <si>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</si>
  <si>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</si>
  <si>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</si>
  <si>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</si>
  <si>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</si>
  <si>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</si>
  <si>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</si>
  <si>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</si>
  <si>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</si>
  <si>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</si>
  <si>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</si>
  <si>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</si>
  <si>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</si>
  <si>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</si>
  <si>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</si>
  <si>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</si>
  <si>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</si>
  <si>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</si>
  <si>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</si>
  <si>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</si>
  <si>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</si>
  <si>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</si>
  <si>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</si>
  <si>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</si>
  <si>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</si>
  <si>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</si>
  <si>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</si>
  <si>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</si>
  <si>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</si>
  <si>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</si>
  <si>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</si>
  <si>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</si>
  <si>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</si>
  <si>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</si>
  <si>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</si>
  <si>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</si>
  <si>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</si>
  <si>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</si>
  <si>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</si>
  <si>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</si>
  <si>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</si>
  <si>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</si>
  <si>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</si>
  <si>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</si>
  <si>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</si>
  <si>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</si>
  <si>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</si>
  <si>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</si>
  <si>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</si>
  <si>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</si>
  <si>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</si>
  <si>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</si>
  <si>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</si>
  <si>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</si>
  <si>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</si>
  <si>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</si>
  <si>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</si>
  <si>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</si>
  <si>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</si>
  <si>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</si>
  <si>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</si>
  <si>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</si>
  <si>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</si>
  <si>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</si>
  <si>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</si>
  <si>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</si>
  <si>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</si>
  <si>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</si>
  <si>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</si>
  <si>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</si>
  <si>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</si>
  <si>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</si>
  <si>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</si>
  <si>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</si>
  <si>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</si>
  <si>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</si>
  <si>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</si>
  <si>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</si>
  <si>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</si>
  <si>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</si>
  <si>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</si>
  <si>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</si>
  <si>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</si>
  <si>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</si>
  <si>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</si>
  <si>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</si>
  <si>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</si>
  <si>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</si>
  <si>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</si>
  <si>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</si>
  <si>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</si>
  <si>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</si>
  <si>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</si>
  <si>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</si>
  <si>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</si>
  <si>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</si>
  <si>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</si>
  <si>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</si>
  <si>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</si>
  <si>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</si>
  <si>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</si>
  <si>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</si>
  <si>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</si>
  <si>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</si>
  <si>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</si>
  <si>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</si>
  <si>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</si>
  <si>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</si>
  <si>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</si>
  <si>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</si>
  <si>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</si>
  <si>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</si>
  <si>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</si>
  <si>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</si>
  <si>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</si>
  <si>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</si>
  <si>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</si>
  <si>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</si>
  <si>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</si>
  <si>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</si>
  <si>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</si>
  <si>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</si>
  <si>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</si>
  <si>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</si>
  <si>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</si>
  <si>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</si>
  <si>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</si>
  <si>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</si>
  <si>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</si>
  <si>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</si>
  <si>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</si>
  <si>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</si>
  <si>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</si>
  <si>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</si>
  <si>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</si>
  <si>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</si>
  <si>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</si>
  <si>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</si>
  <si>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</si>
  <si>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</si>
  <si>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</si>
  <si>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</si>
  <si>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</si>
  <si>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</si>
  <si>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</si>
  <si>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</si>
  <si>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</si>
  <si>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</si>
  <si>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</si>
  <si>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</si>
  <si>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</si>
  <si>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</si>
  <si>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</si>
  <si>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</si>
  <si>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</si>
  <si>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</si>
  <si>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</si>
  <si>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</si>
  <si>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</si>
  <si>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</si>
  <si>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</si>
  <si>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</si>
  <si>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</si>
  <si>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</si>
  <si>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</si>
  <si>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</si>
  <si>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</si>
  <si>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</si>
  <si>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</si>
  <si>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</si>
  <si>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</si>
  <si>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</si>
  <si>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</si>
  <si>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</si>
  <si>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</si>
  <si>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</si>
  <si>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</si>
  <si>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</si>
  <si>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</si>
  <si>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</si>
  <si>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</si>
  <si>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</si>
  <si>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</si>
  <si>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</si>
  <si>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</si>
  <si>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</si>
  <si>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</si>
  <si>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</si>
  <si>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</si>
  <si>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</si>
  <si>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</si>
  <si>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</si>
  <si>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</si>
  <si>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</si>
  <si>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</si>
  <si>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</si>
  <si>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</si>
  <si>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</si>
  <si>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</si>
  <si>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</si>
  <si>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</si>
  <si>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</si>
  <si>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</si>
  <si>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</si>
  <si>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</si>
  <si>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</si>
  <si>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</si>
  <si>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</si>
  <si>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</si>
  <si>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</si>
  <si>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</si>
  <si>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</si>
  <si>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</si>
  <si>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</si>
  <si>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</si>
  <si>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</si>
  <si>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</si>
  <si>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</si>
  <si>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</si>
  <si>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</si>
  <si>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</si>
  <si>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</si>
  <si>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</si>
  <si>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</si>
  <si>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</si>
  <si>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</si>
  <si>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</si>
  <si>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</si>
  <si>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</si>
  <si>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</si>
  <si>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</si>
  <si>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</si>
  <si>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</si>
  <si>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</si>
  <si>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</si>
  <si>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</si>
  <si>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</si>
  <si>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</si>
  <si>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</si>
  <si>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</si>
  <si>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</si>
  <si>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</si>
  <si>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</si>
  <si>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</si>
  <si>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</si>
  <si>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</si>
  <si>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</si>
  <si>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</si>
  <si>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</si>
  <si>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</si>
  <si>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</si>
  <si>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</si>
  <si>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</si>
  <si>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</si>
  <si>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</si>
  <si>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</si>
  <si>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</si>
  <si>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</si>
  <si>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</si>
  <si>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</si>
  <si>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</si>
  <si>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</si>
  <si>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</si>
  <si>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</si>
  <si>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</si>
  <si>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</si>
  <si>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</si>
  <si>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</si>
  <si>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</si>
  <si>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</si>
  <si>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</si>
  <si>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</si>
  <si>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</si>
  <si>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</si>
  <si>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</si>
  <si>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</si>
  <si>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</si>
  <si>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</si>
  <si>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</si>
  <si>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</si>
  <si>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</si>
  <si>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</si>
  <si>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</si>
  <si>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</si>
  <si>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</si>
  <si>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</si>
  <si>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</si>
  <si>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</si>
  <si>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</si>
  <si>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</si>
  <si>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</si>
  <si>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</si>
  <si>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</si>
  <si>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</si>
  <si>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</si>
  <si>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</si>
  <si>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</si>
  <si>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</si>
  <si>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</si>
  <si>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</si>
  <si>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</si>
  <si>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</si>
  <si>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</si>
  <si>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</si>
  <si>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</si>
  <si>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</si>
  <si>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</si>
  <si>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</si>
  <si>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</si>
  <si>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</si>
  <si>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</si>
  <si>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</si>
  <si>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</si>
  <si>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</si>
  <si>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</si>
  <si>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</si>
  <si>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</si>
  <si>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</si>
  <si>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</si>
  <si>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</si>
  <si>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</si>
  <si>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</si>
  <si>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</si>
  <si>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</si>
  <si>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</si>
  <si>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</si>
  <si>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</si>
  <si>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</si>
  <si>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</si>
  <si>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</si>
  <si>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</si>
  <si>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</si>
  <si>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</si>
  <si>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</si>
  <si>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</si>
  <si>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</si>
  <si>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</si>
  <si>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</si>
  <si>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</si>
  <si>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</si>
  <si>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</si>
  <si>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</si>
  <si>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</si>
  <si>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</si>
  <si>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</si>
  <si>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</si>
  <si>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</si>
  <si>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</si>
  <si>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</si>
  <si>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</si>
  <si>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</si>
  <si>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</si>
  <si>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</si>
  <si>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</si>
  <si>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</si>
  <si>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</si>
  <si>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</si>
  <si>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</si>
  <si>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</si>
  <si>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</si>
  <si>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</si>
  <si>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</si>
  <si>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</si>
  <si>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</si>
  <si>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</si>
  <si>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</si>
  <si>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</si>
  <si>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</si>
  <si>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</si>
  <si>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</si>
  <si>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</si>
  <si>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</si>
  <si>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</si>
  <si>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</si>
  <si>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</si>
  <si>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</si>
  <si>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</si>
  <si>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</si>
  <si>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</si>
  <si>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</si>
  <si>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</si>
  <si>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</si>
  <si>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</si>
  <si>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</si>
  <si>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</si>
  <si>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</si>
  <si>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</si>
  <si>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</si>
  <si>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</si>
  <si>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</si>
  <si>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</si>
  <si>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</si>
  <si>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</si>
  <si>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</si>
  <si>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</si>
  <si>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</si>
  <si>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</si>
  <si>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</si>
  <si>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</si>
  <si>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</si>
  <si>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</si>
  <si>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</si>
  <si>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</si>
  <si>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</si>
  <si>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</si>
  <si>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</si>
  <si>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</si>
  <si>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</si>
  <si>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</si>
  <si>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</si>
  <si>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</si>
  <si>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</si>
  <si>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</si>
  <si>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</si>
  <si>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</si>
  <si>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</si>
  <si>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</si>
  <si>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</si>
  <si>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</si>
  <si>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</si>
  <si>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</si>
  <si>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</si>
  <si>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</si>
  <si>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</si>
  <si>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</si>
  <si>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</si>
  <si>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</si>
  <si>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</si>
  <si>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</si>
  <si>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</si>
  <si>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</si>
  <si>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</si>
  <si>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</si>
  <si>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</si>
  <si>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</si>
  <si>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</si>
  <si>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</si>
  <si>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</si>
  <si>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</si>
  <si>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</si>
  <si>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</si>
  <si>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</si>
  <si>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</si>
  <si>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</si>
  <si>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</si>
  <si>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</si>
  <si>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</si>
  <si>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</si>
  <si>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</si>
  <si>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</si>
  <si>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</si>
  <si>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</si>
  <si>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</si>
  <si>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</si>
  <si>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</si>
  <si>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</si>
  <si>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</si>
  <si>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</si>
  <si>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</si>
  <si>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</si>
  <si>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</si>
  <si>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</si>
  <si>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</si>
  <si>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</si>
  <si>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</si>
  <si>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</si>
  <si>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</si>
  <si>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</si>
  <si>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</si>
  <si>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</si>
  <si>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</si>
  <si>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</si>
  <si>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</si>
  <si>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</si>
  <si>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</si>
  <si>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</si>
  <si>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</si>
  <si>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</si>
  <si>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</si>
  <si>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</si>
  <si>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</si>
  <si>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</si>
  <si>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</si>
  <si>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</si>
  <si>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</si>
  <si>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</si>
  <si>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</si>
  <si>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</si>
  <si>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</si>
  <si>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</si>
  <si>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</si>
  <si>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</si>
  <si>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</si>
  <si>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</si>
  <si>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</si>
  <si>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</si>
  <si>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</si>
  <si>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</si>
  <si>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</si>
  <si>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</si>
  <si>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</si>
  <si>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</si>
  <si>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</si>
  <si>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</si>
  <si>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</si>
  <si>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</si>
  <si>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</si>
  <si>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</si>
  <si>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</si>
  <si>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</si>
  <si>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</si>
  <si>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</si>
  <si>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</si>
  <si>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</si>
  <si>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</si>
  <si>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</si>
  <si>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</si>
  <si>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</si>
  <si>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</si>
  <si>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</si>
  <si>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</si>
  <si>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</si>
  <si>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</si>
  <si>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</si>
  <si>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</si>
  <si>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</si>
  <si>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</si>
  <si>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</si>
  <si>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</si>
  <si>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</si>
  <si>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</si>
  <si>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</si>
  <si>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</si>
  <si>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</si>
  <si>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</si>
  <si>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</si>
  <si>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</si>
  <si>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</si>
  <si>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</si>
  <si>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</si>
  <si>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</si>
  <si>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</si>
  <si>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</si>
  <si>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</si>
  <si>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</si>
  <si>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</si>
  <si>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</si>
  <si>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</si>
  <si>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</si>
  <si>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</si>
  <si>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</si>
  <si>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</si>
  <si>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</si>
  <si>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</si>
  <si>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</si>
  <si>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</si>
  <si>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</si>
  <si>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</si>
  <si>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</si>
  <si>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</si>
  <si>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</si>
  <si>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</si>
  <si>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</si>
  <si>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</si>
  <si>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</si>
  <si>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</si>
  <si>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</si>
  <si>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</si>
  <si>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</si>
  <si>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</si>
  <si>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</si>
  <si>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</si>
  <si>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</si>
  <si>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</si>
  <si>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</si>
  <si>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</si>
  <si>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</si>
  <si>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</si>
  <si>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</si>
  <si>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</si>
  <si>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</si>
  <si>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</si>
  <si>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</si>
  <si>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</si>
  <si>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</si>
  <si>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</si>
  <si>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</si>
  <si>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</si>
  <si>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</si>
  <si>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</si>
  <si>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</si>
  <si>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</si>
  <si>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</si>
  <si>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</si>
  <si>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</si>
  <si>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</si>
  <si>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</si>
  <si>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</si>
  <si>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</si>
  <si>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</si>
  <si>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</si>
  <si>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</si>
  <si>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</si>
  <si>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</si>
  <si>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</si>
  <si>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</si>
  <si>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</si>
  <si>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</si>
  <si>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</si>
  <si>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</si>
  <si>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</si>
  <si>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</si>
  <si>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</si>
  <si>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</si>
  <si>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</si>
  <si>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</si>
  <si>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</si>
  <si>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</si>
  <si>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</si>
  <si>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</si>
  <si>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</si>
  <si>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</si>
  <si>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</si>
  <si>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</si>
  <si>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</si>
  <si>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</si>
  <si>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</si>
  <si>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</si>
  <si>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</si>
  <si>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</si>
  <si>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</si>
  <si>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</si>
  <si>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</si>
  <si>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</si>
  <si>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</si>
  <si>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</si>
  <si>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</si>
  <si>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</si>
  <si>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</si>
  <si>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</si>
  <si>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</si>
  <si>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</si>
  <si>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</si>
  <si>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</si>
  <si>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</si>
  <si>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</si>
  <si>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</si>
  <si>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</si>
  <si>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</si>
  <si>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</si>
  <si>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</si>
  <si>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</si>
  <si>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</si>
  <si>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</si>
  <si>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</si>
  <si>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</si>
  <si>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</si>
  <si>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</si>
  <si>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</si>
  <si>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</si>
  <si>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</si>
  <si>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</si>
  <si>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</si>
  <si>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</si>
  <si>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</si>
  <si>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</si>
  <si>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</si>
  <si>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</si>
  <si>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</si>
  <si>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</si>
  <si>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</si>
  <si>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</si>
  <si>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</si>
  <si>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</si>
  <si>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</si>
  <si>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</si>
  <si>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</si>
  <si>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</si>
  <si>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</si>
  <si>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</si>
  <si>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</si>
  <si>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</si>
  <si>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</si>
  <si>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</si>
  <si>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</si>
  <si>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</si>
  <si>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</si>
  <si>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</si>
  <si>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</si>
  <si>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</si>
  <si>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</si>
  <si>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</si>
  <si>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</si>
  <si>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</si>
  <si>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</si>
  <si>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</si>
  <si>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</si>
  <si>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</si>
  <si>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</si>
  <si>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</si>
  <si>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</si>
  <si>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</si>
  <si>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</si>
  <si>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</si>
  <si>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</si>
  <si>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</si>
  <si>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</si>
  <si>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</si>
  <si>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</si>
  <si>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</si>
  <si>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</si>
  <si>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</si>
  <si>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</si>
  <si>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</si>
  <si>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</si>
  <si>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</si>
  <si>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</si>
  <si>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</si>
  <si>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</si>
  <si>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</si>
  <si>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</si>
  <si>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</si>
  <si>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</si>
  <si>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</si>
  <si>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</si>
  <si>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</si>
  <si>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</si>
  <si>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</si>
  <si>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</si>
  <si>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</si>
  <si>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</si>
  <si>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</si>
  <si>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</si>
  <si>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</si>
  <si>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</si>
  <si>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</si>
  <si>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</si>
  <si>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</si>
  <si>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</si>
  <si>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</si>
  <si>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</si>
  <si>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</si>
  <si>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</si>
  <si>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</si>
  <si>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</si>
  <si>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</si>
  <si>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</si>
  <si>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</si>
  <si>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</si>
  <si>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</si>
  <si>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</si>
  <si>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</si>
  <si>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</si>
  <si>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</si>
  <si>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</si>
  <si>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</si>
  <si>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</si>
  <si>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</si>
  <si>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</si>
  <si>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</si>
  <si>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</si>
  <si>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</si>
  <si>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</si>
  <si>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</si>
  <si>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</si>
  <si>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</si>
  <si>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</si>
  <si>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</si>
  <si>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</si>
  <si>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</si>
  <si>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</si>
  <si>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</si>
  <si>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</si>
  <si>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</si>
  <si>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</si>
  <si>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</si>
  <si>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</si>
  <si>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</si>
  <si>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</si>
  <si>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</si>
  <si>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</si>
  <si>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</si>
  <si>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</si>
  <si>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</si>
  <si>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</si>
  <si>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</si>
  <si>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</si>
  <si>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</si>
  <si>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</si>
  <si>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</si>
  <si>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</si>
  <si>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</si>
  <si>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</si>
  <si>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</si>
  <si>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</si>
  <si>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</si>
  <si>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</si>
  <si>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</si>
  <si>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</si>
  <si>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</si>
  <si>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</si>
  <si>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</si>
  <si>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</si>
  <si>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</si>
  <si>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</si>
  <si>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</si>
  <si>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</si>
  <si>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</si>
  <si>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</si>
  <si>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</si>
  <si>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</si>
  <si>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</si>
  <si>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</si>
  <si>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</si>
  <si>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</si>
  <si>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</si>
  <si>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</si>
  <si>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</si>
  <si>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</si>
  <si>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</si>
  <si>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</si>
  <si>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</si>
  <si>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</si>
  <si>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</si>
  <si>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</si>
  <si>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</si>
  <si>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</si>
  <si>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</si>
  <si>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</si>
  <si>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</si>
  <si>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</si>
  <si>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</si>
  <si>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</si>
  <si>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</si>
  <si>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</si>
  <si>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</si>
  <si>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</si>
  <si>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</si>
  <si>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</si>
  <si>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</si>
  <si>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</si>
  <si>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</si>
  <si>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</si>
  <si>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</si>
  <si>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</si>
  <si>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</si>
  <si>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</si>
  <si>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</si>
  <si>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</si>
  <si>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</si>
  <si>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</si>
  <si>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</si>
  <si>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</si>
  <si>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</si>
  <si>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</si>
  <si>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</si>
  <si>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</si>
  <si>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</si>
  <si>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</si>
  <si>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</si>
  <si>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</si>
  <si>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</si>
  <si>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</si>
  <si>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</si>
  <si>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</si>
  <si>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</si>
  <si>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</si>
  <si>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</si>
  <si>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</si>
  <si>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</si>
  <si>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</si>
  <si>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</si>
  <si>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</si>
  <si>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</si>
  <si>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</si>
  <si>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</si>
  <si>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</si>
  <si>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</si>
  <si>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</si>
  <si>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</si>
  <si>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</si>
  <si>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</si>
  <si>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</si>
  <si>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</si>
  <si>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</si>
  <si>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</si>
  <si>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</si>
  <si>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</si>
  <si>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</si>
  <si>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</si>
  <si>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</si>
  <si>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</si>
  <si>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</si>
  <si>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</si>
  <si>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</si>
  <si>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</si>
  <si>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</si>
  <si>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</si>
  <si>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</si>
  <si>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</si>
  <si>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</si>
  <si>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</si>
  <si>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</si>
  <si>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</si>
  <si>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</si>
  <si>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</si>
  <si>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</si>
  <si>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</si>
  <si>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</si>
  <si>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</si>
  <si>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</si>
  <si>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</si>
  <si>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</si>
  <si>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</si>
  <si>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</si>
  <si>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</si>
  <si>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</si>
  <si>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</si>
  <si>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</si>
  <si>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</si>
  <si>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</si>
  <si>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</si>
  <si>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</si>
  <si>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</si>
  <si>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</si>
  <si>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</si>
  <si>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</si>
  <si>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</si>
  <si>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</si>
  <si>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</si>
  <si>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</si>
  <si>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</si>
  <si>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</si>
  <si>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</si>
  <si>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</si>
  <si>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</si>
  <si>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</si>
  <si>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</si>
  <si>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</si>
  <si>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</si>
  <si>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</si>
  <si>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</si>
  <si>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</si>
  <si>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</si>
  <si>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</si>
  <si>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</si>
  <si>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</si>
  <si>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</si>
  <si>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</si>
  <si>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</si>
  <si>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</si>
  <si>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</si>
  <si>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</si>
  <si>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</si>
  <si>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</si>
  <si>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</si>
  <si>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</si>
  <si>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</si>
  <si>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</si>
  <si>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</si>
  <si>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</si>
  <si>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</si>
  <si>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</si>
  <si>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</si>
  <si>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</si>
  <si>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</si>
  <si>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</si>
  <si>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</si>
  <si>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</si>
  <si>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</si>
  <si>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</si>
  <si>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</si>
  <si>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</si>
  <si>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</si>
  <si>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</si>
  <si>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</si>
  <si>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</si>
  <si>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</si>
  <si>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</si>
  <si>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</si>
  <si>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</si>
  <si>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</si>
  <si>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</si>
  <si>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</si>
  <si>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</si>
  <si>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</si>
  <si>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</si>
  <si>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</si>
  <si>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</si>
  <si>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</si>
  <si>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</si>
  <si>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</si>
  <si>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</si>
  <si>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</si>
  <si>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</si>
  <si>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</si>
  <si>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</si>
  <si>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</si>
  <si>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</si>
  <si>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</si>
  <si>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</si>
  <si>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</si>
  <si>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</si>
  <si>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</si>
  <si>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</si>
  <si>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</si>
  <si>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</si>
  <si>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</si>
  <si>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</si>
  <si>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</si>
  <si>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</si>
  <si>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</si>
  <si>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</si>
  <si>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</si>
  <si>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</si>
  <si>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</si>
  <si>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</si>
  <si>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</si>
  <si>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</si>
  <si>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</si>
  <si>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</si>
  <si>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</si>
  <si>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</si>
  <si>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</si>
  <si>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</si>
  <si>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</si>
  <si>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</si>
  <si>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</si>
  <si>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</si>
  <si>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</si>
  <si>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</si>
  <si>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</si>
  <si>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</si>
  <si>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</si>
  <si>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</si>
  <si>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</si>
  <si>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</si>
  <si>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</si>
  <si>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</si>
  <si>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</si>
  <si>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</si>
  <si>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</si>
  <si>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</si>
  <si>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</si>
  <si>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</si>
  <si>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</si>
  <si>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</si>
  <si>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</si>
  <si>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</si>
  <si>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</si>
  <si>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</si>
  <si>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</si>
  <si>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</si>
  <si>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</si>
  <si>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</si>
  <si>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</si>
  <si>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</si>
  <si>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</si>
  <si>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</si>
  <si>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</si>
  <si>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</si>
  <si>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</si>
  <si>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</si>
  <si>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</si>
  <si>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</si>
  <si>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</si>
  <si>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</si>
  <si>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</si>
  <si>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</si>
  <si>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</si>
  <si>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</si>
  <si>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</si>
  <si>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</si>
  <si>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</si>
  <si>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</si>
  <si>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</si>
  <si>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</si>
  <si>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</si>
  <si>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</si>
  <si>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</si>
  <si>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</si>
  <si>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</si>
  <si>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</si>
  <si>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</si>
  <si>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</si>
  <si>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</si>
  <si>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</si>
  <si>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</si>
  <si>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</si>
  <si>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</si>
  <si>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</si>
  <si>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</si>
  <si>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</si>
  <si>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</si>
  <si>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</si>
  <si>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</si>
  <si>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</si>
  <si>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</si>
  <si>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</si>
  <si>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</si>
  <si>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</si>
  <si>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</si>
  <si>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</si>
  <si>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</si>
  <si>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</si>
  <si>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</si>
  <si>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</si>
  <si>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</si>
  <si>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</si>
  <si>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</si>
  <si>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</si>
  <si>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</si>
  <si>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</si>
  <si>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</si>
  <si>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</si>
  <si>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</si>
  <si>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</si>
  <si>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</si>
  <si>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</si>
  <si>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</si>
  <si>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</si>
  <si>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</si>
  <si>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</si>
  <si>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</si>
  <si>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</si>
  <si>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</si>
  <si>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</si>
  <si>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</si>
  <si>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</si>
  <si>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</si>
  <si>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</si>
  <si>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</si>
  <si>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</si>
  <si>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</si>
  <si>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</si>
  <si>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</si>
  <si>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</si>
  <si>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</si>
  <si>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</si>
  <si>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</si>
  <si>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</si>
  <si>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</si>
  <si>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</si>
  <si>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</si>
  <si>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</si>
  <si>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</si>
  <si>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</si>
  <si>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</si>
  <si>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</si>
  <si>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</si>
  <si>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</si>
  <si>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</si>
  <si>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</si>
  <si>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</si>
  <si>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</si>
  <si>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</si>
  <si>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</si>
  <si>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</si>
  <si>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</si>
  <si>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</si>
  <si>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</si>
  <si>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</si>
  <si>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</si>
  <si>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</si>
  <si>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</si>
  <si>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</si>
  <si>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</si>
  <si>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</si>
  <si>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</si>
  <si>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</si>
  <si>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</si>
  <si>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</si>
  <si>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</si>
  <si>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</si>
  <si>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</si>
  <si>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</si>
  <si>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</si>
  <si>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</si>
  <si>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</si>
  <si>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</si>
  <si>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</si>
  <si>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</si>
  <si>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</si>
  <si>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</si>
  <si>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</si>
  <si>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</si>
  <si>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</si>
  <si>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</si>
  <si>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</si>
  <si>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</si>
  <si>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</si>
  <si>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</si>
  <si>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</si>
  <si>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</si>
  <si>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</si>
  <si>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</si>
  <si>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</si>
  <si>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</si>
  <si>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</si>
  <si>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</si>
  <si>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</si>
  <si>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</si>
  <si>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</si>
  <si>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</si>
  <si>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</si>
  <si>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</si>
  <si>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</si>
  <si>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</si>
  <si>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</si>
  <si>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</si>
  <si>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</si>
  <si>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</si>
  <si>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</si>
  <si>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</si>
  <si>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</si>
  <si>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</si>
  <si>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</si>
  <si>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</si>
  <si>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</si>
  <si>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</si>
  <si>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</si>
  <si>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</si>
  <si>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</si>
  <si>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</si>
  <si>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</si>
  <si>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</si>
  <si>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</si>
  <si>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</si>
  <si>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</si>
  <si>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</si>
  <si>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</si>
  <si>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</si>
  <si>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</si>
  <si>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</si>
  <si>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</si>
  <si>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</si>
  <si>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</si>
  <si>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</si>
  <si>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</si>
  <si>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</si>
  <si>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</si>
  <si>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</si>
  <si>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</si>
  <si>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</si>
  <si>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</si>
  <si>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</si>
  <si>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</si>
  <si>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</si>
  <si>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</si>
  <si>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</si>
  <si>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</si>
  <si>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</si>
  <si>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</si>
  <si>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</si>
  <si>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</si>
  <si>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</si>
  <si>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</si>
  <si>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</si>
  <si>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</si>
  <si>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</si>
  <si>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</si>
  <si>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</si>
  <si>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</si>
  <si>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</si>
  <si>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</si>
  <si>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</si>
  <si>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</si>
  <si>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</si>
  <si>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</si>
  <si>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</si>
  <si>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</si>
  <si>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</si>
  <si>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</si>
  <si>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</si>
  <si>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</si>
  <si>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</si>
  <si>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</si>
  <si>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</si>
  <si>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</si>
  <si>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</si>
  <si>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</si>
  <si>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</si>
  <si>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</si>
  <si>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</si>
  <si>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</si>
  <si>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</si>
  <si>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</si>
  <si>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</si>
  <si>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</si>
  <si>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</si>
  <si>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</si>
  <si>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</si>
  <si>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</si>
  <si>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</si>
  <si>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</si>
  <si>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</si>
  <si>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</si>
  <si>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</si>
  <si>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</si>
  <si>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</si>
  <si>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</si>
  <si>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</si>
  <si>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</si>
  <si>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</si>
  <si>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</si>
  <si>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</si>
  <si>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</si>
  <si>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</si>
  <si>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</si>
  <si>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</si>
  <si>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</si>
  <si>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</si>
  <si>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</si>
  <si>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</si>
  <si>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</si>
  <si>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</si>
  <si>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</si>
  <si>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</si>
  <si>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</si>
  <si>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</si>
  <si>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</si>
  <si>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</si>
  <si>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</si>
  <si>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</si>
  <si>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</si>
  <si>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</si>
  <si>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</si>
  <si>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</si>
  <si>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</si>
  <si>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</si>
  <si>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</si>
  <si>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</si>
  <si>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</si>
  <si>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</si>
  <si>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</si>
  <si>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</si>
  <si>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</si>
  <si>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</si>
  <si>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</si>
  <si>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</si>
  <si>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</si>
  <si>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</si>
  <si>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</si>
  <si>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</si>
  <si>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</si>
  <si>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</si>
  <si>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</si>
  <si>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</si>
  <si>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</si>
  <si>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</si>
  <si>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</si>
  <si>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</si>
  <si>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</si>
  <si>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</si>
  <si>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</si>
  <si>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</si>
  <si>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</si>
  <si>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</si>
  <si>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</si>
  <si>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</si>
  <si>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</si>
  <si>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</si>
  <si>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</si>
  <si>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</si>
  <si>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</si>
  <si>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</si>
  <si>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</si>
  <si>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</si>
  <si>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</si>
  <si>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</si>
  <si>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</si>
  <si>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</si>
  <si>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</si>
  <si>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</si>
  <si>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</si>
  <si>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</si>
  <si>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</si>
  <si>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</si>
  <si>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</si>
  <si>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</si>
  <si>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</si>
  <si>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</si>
  <si>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</si>
  <si>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</si>
  <si>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</si>
  <si>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</si>
  <si>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</si>
  <si>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</si>
  <si>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</si>
  <si>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</si>
  <si>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</si>
  <si>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</si>
  <si>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</si>
  <si>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</si>
  <si>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</si>
  <si>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</si>
  <si>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</si>
  <si>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</si>
  <si>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</si>
  <si>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</si>
  <si>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</si>
  <si>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</si>
  <si>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</si>
  <si>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</si>
  <si>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</si>
  <si>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</si>
  <si>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</si>
  <si>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</si>
  <si>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</si>
  <si>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</si>
  <si>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</si>
  <si>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</si>
  <si>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</si>
  <si>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</si>
  <si>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</si>
  <si>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</si>
  <si>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</si>
  <si>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</si>
  <si>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</si>
  <si>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</si>
  <si>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</si>
  <si>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</si>
  <si>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</si>
  <si>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</si>
  <si>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</si>
  <si>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</si>
  <si>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</si>
  <si>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</si>
  <si>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</si>
  <si>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</si>
  <si>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</si>
  <si>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</si>
  <si>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</si>
  <si>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</si>
  <si>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</si>
  <si>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</si>
  <si>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</si>
  <si>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</si>
  <si>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</si>
  <si>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</si>
  <si>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</si>
  <si>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</si>
  <si>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</si>
  <si>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</si>
  <si>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</si>
  <si>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</si>
  <si>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</si>
  <si>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</si>
  <si>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</si>
  <si>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</si>
  <si>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</si>
  <si>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</si>
  <si>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</si>
  <si>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</si>
  <si>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</si>
  <si>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</si>
  <si>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</si>
  <si>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</si>
  <si>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</si>
  <si>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</si>
  <si>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</si>
  <si>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</si>
  <si>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</si>
  <si>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</si>
  <si>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</si>
  <si>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</si>
  <si>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</si>
  <si>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</si>
  <si>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</si>
  <si>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</si>
  <si>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</si>
  <si>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</si>
  <si>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</si>
  <si>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</si>
  <si>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</si>
  <si>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</si>
  <si>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</si>
  <si>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</si>
  <si>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</si>
  <si>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</si>
  <si>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</si>
  <si>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</si>
  <si>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</si>
  <si>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</si>
  <si>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</si>
  <si>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</si>
  <si>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</si>
  <si>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</si>
  <si>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</si>
  <si>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</si>
  <si>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</si>
  <si>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</si>
  <si>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</si>
  <si>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</si>
  <si>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</si>
  <si>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</si>
  <si>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</si>
  <si>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</si>
  <si>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</si>
  <si>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</si>
  <si>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</si>
  <si>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</si>
  <si>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</si>
  <si>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</si>
  <si>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</si>
  <si>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</si>
  <si>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</si>
  <si>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</si>
  <si>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</si>
  <si>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</si>
  <si>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</si>
  <si>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</si>
  <si>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</si>
  <si>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</si>
  <si>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</si>
  <si>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</si>
  <si>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</si>
  <si>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</si>
  <si>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</si>
  <si>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</si>
  <si>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</si>
  <si>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</si>
  <si>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</si>
  <si>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</si>
  <si>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</si>
  <si>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</si>
  <si>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</si>
  <si>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</si>
  <si>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</si>
  <si>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</si>
  <si>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</si>
  <si>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</si>
  <si>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</si>
  <si>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</si>
  <si>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</si>
  <si>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</si>
  <si>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</si>
  <si>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</si>
  <si>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</si>
  <si>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</si>
  <si>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</si>
  <si>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</si>
  <si>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</si>
  <si>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</si>
  <si>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</si>
  <si>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</si>
  <si>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</si>
  <si>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</si>
  <si>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</si>
  <si>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</si>
  <si>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</si>
  <si>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</si>
  <si>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</si>
  <si>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</si>
  <si>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</si>
  <si>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</si>
  <si>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</si>
  <si>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</si>
  <si>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</si>
  <si>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</si>
  <si>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</si>
  <si>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</si>
  <si>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</si>
  <si>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</si>
  <si>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</si>
  <si>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</si>
  <si>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</si>
  <si>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</si>
  <si>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</si>
  <si>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</si>
  <si>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</si>
  <si>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</si>
  <si>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</si>
  <si>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</si>
  <si>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</si>
  <si>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</si>
  <si>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</si>
  <si>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</si>
  <si>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</si>
  <si>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</si>
  <si>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</si>
  <si>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</si>
  <si>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</si>
  <si>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</si>
  <si>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</si>
  <si>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</si>
  <si>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</si>
  <si>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</si>
  <si>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</si>
  <si>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</si>
  <si>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</si>
  <si>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</si>
  <si>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</si>
  <si>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</si>
  <si>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</si>
  <si>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</si>
  <si>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</si>
  <si>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</si>
  <si>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</si>
  <si>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</si>
  <si>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</si>
  <si>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</si>
  <si>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</si>
  <si>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</si>
  <si>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</si>
  <si>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</si>
  <si>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</si>
  <si>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</si>
  <si>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</si>
  <si>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</si>
  <si>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</si>
  <si>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</si>
  <si>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</si>
  <si>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</si>
  <si>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</si>
  <si>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</si>
  <si>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</si>
  <si>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</si>
  <si>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</si>
  <si>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</si>
  <si>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</si>
  <si>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</si>
  <si>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</si>
  <si>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</si>
  <si>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</si>
  <si>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</si>
  <si>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</si>
  <si>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</si>
  <si>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</si>
  <si>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</si>
  <si>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</si>
  <si>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</si>
  <si>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</si>
  <si>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</si>
  <si>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</si>
  <si>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</si>
  <si>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</si>
  <si>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</si>
  <si>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</si>
  <si>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</si>
  <si>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</si>
  <si>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</si>
  <si>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</si>
  <si>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</si>
  <si>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</si>
  <si>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</si>
  <si>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</si>
  <si>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</si>
  <si>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</si>
  <si>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</si>
  <si>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</si>
  <si>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</si>
  <si>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</si>
  <si>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</si>
  <si>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</si>
  <si>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</si>
  <si>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</si>
  <si>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</si>
  <si>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</si>
  <si>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</si>
  <si>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</si>
  <si>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</si>
  <si>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</si>
  <si>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</si>
  <si>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</si>
  <si>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</si>
  <si>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</si>
  <si>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</si>
  <si>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</si>
  <si>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</si>
  <si>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</si>
  <si>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</si>
  <si>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</si>
  <si>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</si>
  <si>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</si>
  <si>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</si>
  <si>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</si>
  <si>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</si>
  <si>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</si>
  <si>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</si>
  <si>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</si>
  <si>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</si>
  <si>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</si>
  <si>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</si>
  <si>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</si>
  <si>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</si>
  <si>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</si>
  <si>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</si>
  <si>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</si>
  <si>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</si>
  <si>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</si>
  <si>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</si>
  <si>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</si>
  <si>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</si>
  <si>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</si>
  <si>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</si>
  <si>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</si>
  <si>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</si>
  <si>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</si>
  <si>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</si>
  <si>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</si>
  <si>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</si>
  <si>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</si>
  <si>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</si>
  <si>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</si>
  <si>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</si>
  <si>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</si>
  <si>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</si>
  <si>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</si>
  <si>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</si>
  <si>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</si>
  <si>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</si>
  <si>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</si>
  <si>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</si>
  <si>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</si>
  <si>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</si>
  <si>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</si>
  <si>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</si>
  <si>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</si>
  <si>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</si>
  <si>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</si>
  <si>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</si>
  <si>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</si>
  <si>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</si>
  <si>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</si>
  <si>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</si>
  <si>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</si>
  <si>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</si>
  <si>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</si>
  <si>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</si>
  <si>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</si>
  <si>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</si>
  <si>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</si>
  <si>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</si>
  <si>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</si>
  <si>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</si>
  <si>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</si>
  <si>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</si>
  <si>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</si>
  <si>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</si>
  <si>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</si>
  <si>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</si>
  <si>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</si>
  <si>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</si>
  <si>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</si>
  <si>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</si>
  <si>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</si>
  <si>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</si>
  <si>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</si>
  <si>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</si>
  <si>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</si>
  <si>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</si>
  <si>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</si>
  <si>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</si>
  <si>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</si>
  <si>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</si>
  <si>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</si>
  <si>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</si>
  <si>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</si>
  <si>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</si>
  <si>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</si>
  <si>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</si>
  <si>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</si>
  <si>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</si>
  <si>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</si>
  <si>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</si>
  <si>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</si>
  <si>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</si>
  <si>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</si>
  <si>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</si>
  <si>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</si>
  <si>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</si>
  <si>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</si>
  <si>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</si>
  <si>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</si>
  <si>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</si>
  <si>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</si>
  <si>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</si>
  <si>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</si>
  <si>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</si>
  <si>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</si>
  <si>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</si>
  <si>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</si>
  <si>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</si>
  <si>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</si>
  <si>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</si>
  <si>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</si>
  <si>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</si>
  <si>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</si>
  <si>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</si>
  <si>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</si>
  <si>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</si>
  <si>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</si>
  <si>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</si>
  <si>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</si>
  <si>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</si>
  <si>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</si>
  <si>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</si>
  <si>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</si>
  <si>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</si>
  <si>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</si>
  <si>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</si>
  <si>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</si>
  <si>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</si>
  <si>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</si>
  <si>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</si>
  <si>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</si>
  <si>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</si>
  <si>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</si>
  <si>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</si>
  <si>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</si>
  <si>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</si>
  <si>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</si>
  <si>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</si>
  <si>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</si>
  <si>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</si>
  <si>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</si>
  <si>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</si>
  <si>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</si>
  <si>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</si>
  <si>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</si>
  <si>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</si>
  <si>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</si>
  <si>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</si>
  <si>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</si>
  <si>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</si>
  <si>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</si>
  <si>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</si>
  <si>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</si>
  <si>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</si>
  <si>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</si>
  <si>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</si>
  <si>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</si>
  <si>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</si>
  <si>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</si>
  <si>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</si>
  <si>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</si>
  <si>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</si>
  <si>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</si>
  <si>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</si>
  <si>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</si>
  <si>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</si>
  <si>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</si>
  <si>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</si>
  <si>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</si>
  <si>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</si>
  <si>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</si>
  <si>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</si>
  <si>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</si>
  <si>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</si>
  <si>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</si>
  <si>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</si>
  <si>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</si>
  <si>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</si>
  <si>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</si>
  <si>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</si>
  <si>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</si>
  <si>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</si>
  <si>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</si>
  <si>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</si>
  <si>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</si>
  <si>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</si>
  <si>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</si>
  <si>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</si>
  <si>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</si>
  <si>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</si>
  <si>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</si>
  <si>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</si>
  <si>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</si>
  <si>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</si>
  <si>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</si>
  <si>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</si>
  <si>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</si>
  <si>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</si>
  <si>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</si>
  <si>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</si>
  <si>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</si>
  <si>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</si>
  <si>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</si>
  <si>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</si>
  <si>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</si>
  <si>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</si>
  <si>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</si>
  <si>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</si>
  <si>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</si>
  <si>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</si>
  <si>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</si>
  <si>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</si>
  <si>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</si>
  <si>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</si>
  <si>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</si>
  <si>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</si>
  <si>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</si>
  <si>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</si>
  <si>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</si>
  <si>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</si>
  <si>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</si>
  <si>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</si>
  <si>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</si>
  <si>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</si>
  <si>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</si>
  <si>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</si>
  <si>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</si>
  <si>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</si>
  <si>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</si>
  <si>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</si>
  <si>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</si>
  <si>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</si>
  <si>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</si>
  <si>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</si>
  <si>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</si>
  <si>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</si>
  <si>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</si>
  <si>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</si>
  <si>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</si>
  <si>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</si>
  <si>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</si>
  <si>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</si>
  <si>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</si>
  <si>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</si>
  <si>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</si>
  <si>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</si>
  <si>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</si>
  <si>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</si>
  <si>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</si>
  <si>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</si>
  <si>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</si>
  <si>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</si>
  <si>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</si>
  <si>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</si>
  <si>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</si>
  <si>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</si>
  <si>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</si>
  <si>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</si>
  <si>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</si>
  <si>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</si>
  <si>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</si>
  <si>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</si>
  <si>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</si>
  <si>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</si>
  <si>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</si>
  <si>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</si>
  <si>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</si>
  <si>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</si>
  <si>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</si>
  <si>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</si>
  <si>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</si>
  <si>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</si>
  <si>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</si>
  <si>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</si>
  <si>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</si>
  <si>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</si>
  <si>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</si>
  <si>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</si>
  <si>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</si>
  <si>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</si>
  <si>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</si>
  <si>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</si>
  <si>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</si>
  <si>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</si>
  <si>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</si>
  <si>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</si>
  <si>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</si>
  <si>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</si>
  <si>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</si>
  <si>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</si>
  <si>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</si>
  <si>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</si>
  <si>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</si>
  <si>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</si>
  <si>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</si>
  <si>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</si>
  <si>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</si>
  <si>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</si>
  <si>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</si>
  <si>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</si>
  <si>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</si>
  <si>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</si>
  <si>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</si>
  <si>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</si>
  <si>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</si>
  <si>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</si>
  <si>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</si>
  <si>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</si>
  <si>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</si>
  <si>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</si>
  <si>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</si>
  <si>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</si>
  <si>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</si>
  <si>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</si>
  <si>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</si>
  <si>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</si>
  <si>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</si>
  <si>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</si>
  <si>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</si>
  <si>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</si>
  <si>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</si>
  <si>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</si>
  <si>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</si>
  <si>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</si>
  <si>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</si>
  <si>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</si>
  <si>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</si>
  <si>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</si>
  <si>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</si>
  <si>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</si>
  <si>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</si>
  <si>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</si>
  <si>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</si>
  <si>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</si>
  <si>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</si>
  <si>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</si>
  <si>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</si>
  <si>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</si>
  <si>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</si>
  <si>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</si>
  <si>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</si>
  <si>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</si>
  <si>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</si>
  <si>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</si>
  <si>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</si>
  <si>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</si>
  <si>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</si>
  <si>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</si>
  <si>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</si>
  <si>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</si>
  <si>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</si>
  <si>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</si>
  <si>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</si>
  <si>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</si>
  <si>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</si>
  <si>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</si>
  <si>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</si>
  <si>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</si>
  <si>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</si>
  <si>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</si>
  <si>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</si>
  <si>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</si>
  <si>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</si>
  <si>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</si>
  <si>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</si>
  <si>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</si>
  <si>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</si>
  <si>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</si>
  <si>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</si>
  <si>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</si>
  <si>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</si>
  <si>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</si>
  <si>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</si>
  <si>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</si>
  <si>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</si>
  <si>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</si>
  <si>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</si>
  <si>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</si>
  <si>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</si>
  <si>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</si>
  <si>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</si>
  <si>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</si>
  <si>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</si>
  <si>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</si>
  <si>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</si>
  <si>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</si>
  <si>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</si>
  <si>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</si>
  <si>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</si>
  <si>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</si>
  <si>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</si>
  <si>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</si>
  <si>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</si>
  <si>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</si>
  <si>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</si>
  <si>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</si>
  <si>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</si>
  <si>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</si>
  <si>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</si>
  <si>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</si>
  <si>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</si>
  <si>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</si>
  <si>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</si>
  <si>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</si>
  <si>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</si>
  <si>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</si>
  <si>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</si>
  <si>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</si>
  <si>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</si>
  <si>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</si>
  <si>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</si>
  <si>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</si>
  <si>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</si>
  <si>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</si>
  <si>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</si>
  <si>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</si>
  <si>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</si>
  <si>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</si>
  <si>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</si>
  <si>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</si>
  <si>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</si>
  <si>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</si>
  <si>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</si>
  <si>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</si>
  <si>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</si>
  <si>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</si>
  <si>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</si>
  <si>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</si>
  <si>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</si>
  <si>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</si>
  <si>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</si>
  <si>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</si>
  <si>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</si>
  <si>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</si>
  <si>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</si>
  <si>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</si>
  <si>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</si>
  <si>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</si>
  <si>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</si>
  <si>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</si>
  <si>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</si>
  <si>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</si>
  <si>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</si>
  <si>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</si>
  <si>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</si>
  <si>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</si>
  <si>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</si>
  <si>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</si>
  <si>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</si>
  <si>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</si>
  <si>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</si>
  <si>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</si>
  <si>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</si>
  <si>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</si>
  <si>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</si>
  <si>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</si>
  <si>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</si>
  <si>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</si>
  <si>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</si>
  <si>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</si>
  <si>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</si>
  <si>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</si>
  <si>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</si>
  <si>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</si>
  <si>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</si>
  <si>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</si>
  <si>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</si>
  <si>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</si>
  <si>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</si>
  <si>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</si>
  <si>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</si>
  <si>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</si>
  <si>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</si>
  <si>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</si>
  <si>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</si>
  <si>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</si>
  <si>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</si>
  <si>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</si>
  <si>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</si>
  <si>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</si>
  <si>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</si>
  <si>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</si>
  <si>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</si>
  <si>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</si>
  <si>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</si>
  <si>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</si>
  <si>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</si>
  <si>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</si>
  <si>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</si>
  <si>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</si>
  <si>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</si>
  <si>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</si>
  <si>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</si>
  <si>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</si>
  <si>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</si>
  <si>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</si>
  <si>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</si>
  <si>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</si>
  <si>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</si>
  <si>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</si>
  <si>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</si>
  <si>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</si>
  <si>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</si>
  <si>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</si>
  <si>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</si>
  <si>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</si>
  <si>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</si>
  <si>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</si>
  <si>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</si>
  <si>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</si>
  <si>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</si>
  <si>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</si>
  <si>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</si>
  <si>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</si>
  <si>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</si>
  <si>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</si>
  <si>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</si>
  <si>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</si>
  <si>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</si>
  <si>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</si>
  <si>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</si>
  <si>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</si>
  <si>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</si>
  <si>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</si>
  <si>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</si>
  <si>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</si>
  <si>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</si>
  <si>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</si>
  <si>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</si>
  <si>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</si>
  <si>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</si>
  <si>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</si>
  <si>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</si>
  <si>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</si>
  <si>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</si>
  <si>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</si>
  <si>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</si>
  <si>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</si>
  <si>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</si>
  <si>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</si>
  <si>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</si>
  <si>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</si>
  <si>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</si>
  <si>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</si>
  <si>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</si>
  <si>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</si>
  <si>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</si>
  <si>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</si>
  <si>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</si>
  <si>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</si>
  <si>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</si>
  <si>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</si>
  <si>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</si>
  <si>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</si>
  <si>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</si>
  <si>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</si>
  <si>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</si>
  <si>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</si>
  <si>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</si>
  <si>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</si>
  <si>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</si>
  <si>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</si>
  <si>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</si>
  <si>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</si>
  <si>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</si>
  <si>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</si>
  <si>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</si>
  <si>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</si>
  <si>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</si>
  <si>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</si>
  <si>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</si>
  <si>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</si>
  <si>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</si>
  <si>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</si>
  <si>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</si>
  <si>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</si>
  <si>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</si>
  <si>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</si>
  <si>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</si>
  <si>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</si>
  <si>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</si>
  <si>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</si>
  <si>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</si>
  <si>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</si>
  <si>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</si>
  <si>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</si>
  <si>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</si>
  <si>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</si>
  <si>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</si>
  <si>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</si>
  <si>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</si>
  <si>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</si>
  <si>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</si>
  <si>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</si>
  <si>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</si>
  <si>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</si>
  <si>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</si>
  <si>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</si>
  <si>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</si>
  <si>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</si>
  <si>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</si>
  <si>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</si>
  <si>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</si>
  <si>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</si>
  <si>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</si>
  <si>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</si>
  <si>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</si>
  <si>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</si>
  <si>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</si>
  <si>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</si>
  <si>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</si>
  <si>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</si>
  <si>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</si>
  <si>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</si>
  <si>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</si>
  <si>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</si>
  <si>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</si>
  <si>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</si>
  <si>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</si>
  <si>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</si>
  <si>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</si>
  <si>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</si>
  <si>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</si>
  <si>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</si>
  <si>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</si>
  <si>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</si>
  <si>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</si>
  <si>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</si>
  <si>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</si>
  <si>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</si>
  <si>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</si>
  <si>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</si>
  <si>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</si>
  <si>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</si>
  <si>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</si>
  <si>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</si>
  <si>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</si>
  <si>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</si>
  <si>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</si>
  <si>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</si>
  <si>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</si>
  <si>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</si>
  <si>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</si>
  <si>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</si>
  <si>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</si>
  <si>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</si>
  <si>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</si>
  <si>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</si>
  <si>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</si>
  <si>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</si>
  <si>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</si>
  <si>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</si>
  <si>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</si>
  <si>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</si>
  <si>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</si>
  <si>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</si>
  <si>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</si>
  <si>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</si>
  <si>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</si>
  <si>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</si>
  <si>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</si>
  <si>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</si>
  <si>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</si>
  <si>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</si>
  <si>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</si>
  <si>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</si>
  <si>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</si>
  <si>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</si>
  <si>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</si>
  <si>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</si>
  <si>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</si>
  <si>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</si>
  <si>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</si>
  <si>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</si>
  <si>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</si>
  <si>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</si>
  <si>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</si>
  <si>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</si>
  <si>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</si>
  <si>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</si>
  <si>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</si>
  <si>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</si>
  <si>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</si>
  <si>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</si>
  <si>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</si>
  <si>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</si>
  <si>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</si>
  <si>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</si>
  <si>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</si>
  <si>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</si>
  <si>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</si>
  <si>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</si>
  <si>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</si>
  <si>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</si>
  <si>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</si>
  <si>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</si>
  <si>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</si>
  <si>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</si>
  <si>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</si>
  <si>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</si>
  <si>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</si>
  <si>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</si>
  <si>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</si>
  <si>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</si>
  <si>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</si>
  <si>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</si>
  <si>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</si>
  <si>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</si>
  <si>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</si>
  <si>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</si>
  <si>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</si>
  <si>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</si>
  <si>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</si>
  <si>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</si>
  <si>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</si>
  <si>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</si>
  <si>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</si>
  <si>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</si>
  <si>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</si>
  <si>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</si>
  <si>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</si>
  <si>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</si>
  <si>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</si>
  <si>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</si>
  <si>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</si>
  <si>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</si>
  <si>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</si>
  <si>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</si>
  <si>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</si>
  <si>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</si>
  <si>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</si>
  <si>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</si>
  <si>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</si>
  <si>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</si>
  <si>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</si>
  <si>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</si>
  <si>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</si>
  <si>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</si>
  <si>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</si>
  <si>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</si>
  <si>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</si>
  <si>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</si>
  <si>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</si>
  <si>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</si>
  <si>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</si>
  <si>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</si>
  <si>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</si>
  <si>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</si>
  <si>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</si>
  <si>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</si>
  <si>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</si>
  <si>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</si>
  <si>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</si>
  <si>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</si>
  <si>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</si>
  <si>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</si>
  <si>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</si>
  <si>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</si>
  <si>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</si>
  <si>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</si>
  <si>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</si>
  <si>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</si>
  <si>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</si>
  <si>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</si>
  <si>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</si>
  <si>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</si>
  <si>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</si>
  <si>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</si>
  <si>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</si>
  <si>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</si>
  <si>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</si>
  <si>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</si>
  <si>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</si>
  <si>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</si>
  <si>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</si>
  <si>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</si>
  <si>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</si>
  <si>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</si>
  <si>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</si>
  <si>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</si>
  <si>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</si>
  <si>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</si>
  <si>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</si>
  <si>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</si>
  <si>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</si>
  <si>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</si>
  <si>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</si>
  <si>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</si>
  <si>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</si>
  <si>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</si>
  <si>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</si>
  <si>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</si>
  <si>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</si>
  <si>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</si>
  <si>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</si>
  <si>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</si>
  <si>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</si>
  <si>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</si>
  <si>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</si>
  <si>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</si>
  <si>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</si>
  <si>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</si>
  <si>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</si>
  <si>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</si>
  <si>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</si>
  <si>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</si>
  <si>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</si>
  <si>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</si>
  <si>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</si>
  <si>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</si>
  <si>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</si>
  <si>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</si>
  <si>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</si>
  <si>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</si>
  <si>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</si>
  <si>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</si>
  <si>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</si>
  <si>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</si>
  <si>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</si>
  <si>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</si>
  <si>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</si>
  <si>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</si>
  <si>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</si>
  <si>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</si>
  <si>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</si>
  <si>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</si>
  <si>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</si>
  <si>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</si>
  <si>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</si>
  <si>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</si>
  <si>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</si>
  <si>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</si>
  <si>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</si>
  <si>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</si>
  <si>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</si>
  <si>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</si>
  <si>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</si>
  <si>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</si>
  <si>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</si>
  <si>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</si>
  <si>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</si>
  <si>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</si>
  <si>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</si>
  <si>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</si>
  <si>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</si>
  <si>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</si>
  <si>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</si>
  <si>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</si>
  <si>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</si>
  <si>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</si>
  <si>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</si>
  <si>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</si>
  <si>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</si>
  <si>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</si>
  <si>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</si>
  <si>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</si>
  <si>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</si>
  <si>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</si>
  <si>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</si>
  <si>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</si>
  <si>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</si>
  <si>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</si>
  <si>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</si>
  <si>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</si>
  <si>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</si>
  <si>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</si>
  <si>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</si>
  <si>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</si>
  <si>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</si>
  <si>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</si>
  <si>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</si>
  <si>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</si>
  <si>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</si>
  <si>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</si>
  <si>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</si>
  <si>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</si>
  <si>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</si>
  <si>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</si>
  <si>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</si>
  <si>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</si>
  <si>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</si>
  <si>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</si>
  <si>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</si>
  <si>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</si>
  <si>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</si>
  <si>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</si>
  <si>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</si>
  <si>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</si>
  <si>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</si>
  <si>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</si>
  <si>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</si>
  <si>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</si>
  <si>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</si>
  <si>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</si>
  <si>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</si>
  <si>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</si>
  <si>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</si>
  <si>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</si>
  <si>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</si>
  <si>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</si>
  <si>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</si>
  <si>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</si>
  <si>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</si>
  <si>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</si>
  <si>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</si>
  <si>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</si>
  <si>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</si>
  <si>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</si>
  <si>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</si>
  <si>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</si>
  <si>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</si>
  <si>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</si>
  <si>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</si>
  <si>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</si>
  <si>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</si>
  <si>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</si>
  <si>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</si>
  <si>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</si>
  <si>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</si>
  <si>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</si>
  <si>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</si>
  <si>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</si>
  <si>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</si>
  <si>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</si>
  <si>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</si>
  <si>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</si>
  <si>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</si>
  <si>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</si>
  <si>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</si>
  <si>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</si>
  <si>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</si>
  <si>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</si>
  <si>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</si>
  <si>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</si>
  <si>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</si>
  <si>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</si>
  <si>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</si>
  <si>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</si>
  <si>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</si>
  <si>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</si>
  <si>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</si>
  <si>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</si>
  <si>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</si>
  <si>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</si>
  <si>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</si>
  <si>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</si>
  <si>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</si>
  <si>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</si>
  <si>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</si>
  <si>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</si>
  <si>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</si>
  <si>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</si>
  <si>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</si>
  <si>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</si>
  <si>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</si>
  <si>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</si>
  <si>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</si>
  <si>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</si>
  <si>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</si>
  <si>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</si>
  <si>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</si>
  <si>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</si>
  <si>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</si>
  <si>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</si>
  <si>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</si>
  <si>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</si>
  <si>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</si>
  <si>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</si>
  <si>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</si>
  <si>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</si>
  <si>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</si>
  <si>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</si>
  <si>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</si>
  <si>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</si>
  <si>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</si>
  <si>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</si>
  <si>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</si>
  <si>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</si>
  <si>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</si>
  <si>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</si>
  <si>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</si>
  <si>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</si>
  <si>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</si>
  <si>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</si>
  <si>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</si>
  <si>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</si>
  <si>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</si>
  <si>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</si>
  <si>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</si>
  <si>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</si>
  <si>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</si>
  <si>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</si>
  <si>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</si>
  <si>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</si>
  <si>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</si>
  <si>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</si>
  <si>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</si>
  <si>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</si>
  <si>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</si>
  <si>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</si>
  <si>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</si>
  <si>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</si>
  <si>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</si>
  <si>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</si>
  <si>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</si>
  <si>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</si>
  <si>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</si>
  <si>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</si>
  <si>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</si>
  <si>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</si>
  <si>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</si>
  <si>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</si>
  <si>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</si>
  <si>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</si>
  <si>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</si>
  <si>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</si>
  <si>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</si>
  <si>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</si>
  <si>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</si>
  <si>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</si>
  <si>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</si>
  <si>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</si>
  <si>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</si>
  <si>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</si>
  <si>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</si>
  <si>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</si>
  <si>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</si>
  <si>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</si>
  <si>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</si>
  <si>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</si>
  <si>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</si>
  <si>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</si>
  <si>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</si>
  <si>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</si>
  <si>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</si>
  <si>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</si>
  <si>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</si>
  <si>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</si>
  <si>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</si>
  <si>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</si>
  <si>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</si>
  <si>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</si>
  <si>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</si>
  <si>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</si>
  <si>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</si>
  <si>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</si>
  <si>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</si>
  <si>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</si>
  <si>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</si>
  <si>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</si>
  <si>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</si>
  <si>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</si>
  <si>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</si>
  <si>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</si>
  <si>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</si>
  <si>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</si>
  <si>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</si>
  <si>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</si>
  <si>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</si>
  <si>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</si>
  <si>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</si>
  <si>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</si>
  <si>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</si>
  <si>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</si>
  <si>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</si>
  <si>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</si>
  <si>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</si>
  <si>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</si>
  <si>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</si>
  <si>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</si>
  <si>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</si>
  <si>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</si>
  <si>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</si>
  <si>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</si>
  <si>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</si>
  <si>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</si>
  <si>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</si>
  <si>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</si>
  <si>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</si>
  <si>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</si>
  <si>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</si>
  <si>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</si>
  <si>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</si>
  <si>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</si>
  <si>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</si>
  <si>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</si>
  <si>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</si>
  <si>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</si>
  <si>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</si>
  <si>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</si>
  <si>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</si>
  <si>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</si>
  <si>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</si>
  <si>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</si>
  <si>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</si>
  <si>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</si>
  <si>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</si>
  <si>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</si>
  <si>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</si>
  <si>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</si>
  <si>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</si>
  <si>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</si>
  <si>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</si>
  <si>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</si>
  <si>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</si>
  <si>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</si>
  <si>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</si>
  <si>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</si>
  <si>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</si>
  <si>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</si>
  <si>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</si>
  <si>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</si>
  <si>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</si>
  <si>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</si>
  <si>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</si>
  <si>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</si>
  <si>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</si>
  <si>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</si>
  <si>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</si>
  <si>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</si>
  <si>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</si>
  <si>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</si>
  <si>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</si>
  <si>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</si>
  <si>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</si>
  <si>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</si>
  <si>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</si>
  <si>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</si>
  <si>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</si>
  <si>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</si>
  <si>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</si>
  <si>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</si>
  <si>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</si>
  <si>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</si>
  <si>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</si>
  <si>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</si>
  <si>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</si>
  <si>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</si>
  <si>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</si>
  <si>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</si>
  <si>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</si>
  <si>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</si>
  <si>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</si>
  <si>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</si>
  <si>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</si>
  <si>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</si>
  <si>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</si>
  <si>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</si>
  <si>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</si>
  <si>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</si>
  <si>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</si>
  <si>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</si>
  <si>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</si>
  <si>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</si>
  <si>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</si>
  <si>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</si>
  <si>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</si>
  <si>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</si>
  <si>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</si>
  <si>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</si>
  <si>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</si>
  <si>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</si>
  <si>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</si>
  <si>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</si>
  <si>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</si>
  <si>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</si>
  <si>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</si>
  <si>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</si>
  <si>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</si>
  <si>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</si>
  <si>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</si>
  <si>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</si>
  <si>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</si>
  <si>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</si>
  <si>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</si>
  <si>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</si>
  <si>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</si>
  <si>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</si>
  <si>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</si>
  <si>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</si>
  <si>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</si>
  <si>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</si>
  <si>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</si>
  <si>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</si>
  <si>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</si>
  <si>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</si>
  <si>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</si>
  <si>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</si>
  <si>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</si>
  <si>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</si>
  <si>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</si>
  <si>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</si>
  <si>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</si>
  <si>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</si>
  <si>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</si>
  <si>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</si>
  <si>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</si>
  <si>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</si>
  <si>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</si>
  <si>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</si>
  <si>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</si>
  <si>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</si>
  <si>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</si>
  <si>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</si>
  <si>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</si>
  <si>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</si>
  <si>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</si>
  <si>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</si>
  <si>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</si>
  <si>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</si>
  <si>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</si>
  <si>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</si>
  <si>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</si>
  <si>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</si>
  <si>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</si>
  <si>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</si>
  <si>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</si>
  <si>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</si>
  <si>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</si>
  <si>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</si>
  <si>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</si>
  <si>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</si>
  <si>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</si>
  <si>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</si>
  <si>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</si>
  <si>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</si>
  <si>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</si>
  <si>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</si>
  <si>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</si>
  <si>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</si>
  <si>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</si>
  <si>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</si>
  <si>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</si>
  <si>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</si>
  <si>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</si>
  <si>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</si>
  <si>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</si>
  <si>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</si>
  <si>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</si>
  <si>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</si>
  <si>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</si>
  <si>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</si>
  <si>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</si>
  <si>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</si>
  <si>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</si>
  <si>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</si>
  <si>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</si>
  <si>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</si>
  <si>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</si>
  <si>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</si>
  <si>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</si>
  <si>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</si>
  <si>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</si>
  <si>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</si>
  <si>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</si>
  <si>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</si>
  <si>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</si>
  <si>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</si>
  <si>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</si>
  <si>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</si>
  <si>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</si>
  <si>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</si>
  <si>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</si>
  <si>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</si>
  <si>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</si>
  <si>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</si>
  <si>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</si>
  <si>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</si>
  <si>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</si>
  <si>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</si>
  <si>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</si>
  <si>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</si>
  <si>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</si>
  <si>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</si>
  <si>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</si>
  <si>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</si>
  <si>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</si>
  <si>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</si>
  <si>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</si>
  <si>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</si>
  <si>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</si>
  <si>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</si>
  <si>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</si>
  <si>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</si>
  <si>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</si>
  <si>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</si>
  <si>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</si>
  <si>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</si>
  <si>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</si>
  <si>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</si>
  <si>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</si>
  <si>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</si>
  <si>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</si>
  <si>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</si>
  <si>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</si>
  <si>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</si>
  <si>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</si>
  <si>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</si>
  <si>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</si>
  <si>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</si>
  <si>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</si>
  <si>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</si>
  <si>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</si>
  <si>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</si>
  <si>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</si>
  <si>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</si>
  <si>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</si>
  <si>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</si>
  <si>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</si>
  <si>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</si>
  <si>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</si>
  <si>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</si>
  <si>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</si>
  <si>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</si>
  <si>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</si>
  <si>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</si>
  <si>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</si>
  <si>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</si>
  <si>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</si>
  <si>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</si>
  <si>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</si>
  <si>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</si>
  <si>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</si>
  <si>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</si>
  <si>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</si>
  <si>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</si>
  <si>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</si>
  <si>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</si>
  <si>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</si>
  <si>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</si>
  <si>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</si>
  <si>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</si>
  <si>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</si>
  <si>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</si>
  <si>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</si>
  <si>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</si>
  <si>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</si>
  <si>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</si>
  <si>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</si>
  <si>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</si>
  <si>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</si>
  <si>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</si>
  <si>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</si>
  <si>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</si>
  <si>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</si>
  <si>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</si>
  <si>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</si>
  <si>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</si>
  <si>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</si>
  <si>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</si>
  <si>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</si>
  <si>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</si>
  <si>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</si>
  <si>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</si>
  <si>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</si>
  <si>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</si>
  <si>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</si>
  <si>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</si>
  <si>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</si>
  <si>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</si>
  <si>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</si>
  <si>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</si>
  <si>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</si>
  <si>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</si>
  <si>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</si>
  <si>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</si>
  <si>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</si>
  <si>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</si>
  <si>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</si>
  <si>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</si>
  <si>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</si>
  <si>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</si>
  <si>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</si>
  <si>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</si>
  <si>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</si>
  <si>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</si>
  <si>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</si>
  <si>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</si>
  <si>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</si>
  <si>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</si>
  <si>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</si>
  <si>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</si>
  <si>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</si>
  <si>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</si>
  <si>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</si>
  <si>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</si>
  <si>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</si>
  <si>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</si>
  <si>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</si>
  <si>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</si>
  <si>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</si>
  <si>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</si>
  <si>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</si>
  <si>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</si>
  <si>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</si>
  <si>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</si>
  <si>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</si>
  <si>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</si>
  <si>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</si>
  <si>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</si>
  <si>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</si>
  <si>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</si>
  <si>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</si>
  <si>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</si>
  <si>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</si>
  <si>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</si>
  <si>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</si>
  <si>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</si>
  <si>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</si>
  <si>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</si>
  <si>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</si>
  <si>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</si>
  <si>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</si>
  <si>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</si>
  <si>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</si>
  <si>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</si>
  <si>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</si>
  <si>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</si>
  <si>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</si>
  <si>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</si>
  <si>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</si>
  <si>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</si>
  <si>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</si>
  <si>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</si>
  <si>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</si>
  <si>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</si>
  <si>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</si>
  <si>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</si>
  <si>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</si>
  <si>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</si>
  <si>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</si>
  <si>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</si>
  <si>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</si>
  <si>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</si>
  <si>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</si>
  <si>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</si>
  <si>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</si>
  <si>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</si>
  <si>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</si>
  <si>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</si>
  <si>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</si>
  <si>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</si>
  <si>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</si>
  <si>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</si>
  <si>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</si>
  <si>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</si>
  <si>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</si>
  <si>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</si>
  <si>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</si>
  <si>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</si>
  <si>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</si>
  <si>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</si>
  <si>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</si>
  <si>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</si>
  <si>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</si>
  <si>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</si>
  <si>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</si>
  <si>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</si>
  <si>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</si>
  <si>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</si>
  <si>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</si>
  <si>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</si>
  <si>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</si>
  <si>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</si>
  <si>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</si>
  <si>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</si>
  <si>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</si>
  <si>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</si>
  <si>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</si>
  <si>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</si>
  <si>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</si>
  <si>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</si>
  <si>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</si>
  <si>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</si>
  <si>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</si>
  <si>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</si>
  <si>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</si>
  <si>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</si>
  <si>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</si>
  <si>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</si>
  <si>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</si>
  <si>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</si>
  <si>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</si>
  <si>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</si>
  <si>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</si>
  <si>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</si>
  <si>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</si>
  <si>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</si>
  <si>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</si>
  <si>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</si>
  <si>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</si>
  <si>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</si>
  <si>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</si>
  <si>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</si>
  <si>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</si>
  <si>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</si>
  <si>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</si>
  <si>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</si>
  <si>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</si>
  <si>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</si>
  <si>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</si>
  <si>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</si>
  <si>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</si>
  <si>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</si>
  <si>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</si>
  <si>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</si>
  <si>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</si>
  <si>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</si>
  <si>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</si>
  <si>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</si>
  <si>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</si>
  <si>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</si>
  <si>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</si>
  <si>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</si>
  <si>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</si>
  <si>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</si>
  <si>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</si>
  <si>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</si>
  <si>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</si>
  <si>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</si>
  <si>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</si>
  <si>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</si>
  <si>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</si>
  <si>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</si>
  <si>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</si>
  <si>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</si>
  <si>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</si>
  <si>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</si>
  <si>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</si>
  <si>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</si>
  <si>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</si>
  <si>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</si>
  <si>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</si>
  <si>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</si>
  <si>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</si>
  <si>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</si>
  <si>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</si>
  <si>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</si>
  <si>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</si>
  <si>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</si>
  <si>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</si>
  <si>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</si>
  <si>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</si>
  <si>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</si>
  <si>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</si>
  <si>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</si>
  <si>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</si>
  <si>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</si>
  <si>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</si>
  <si>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</si>
  <si>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</si>
  <si>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</si>
  <si>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</si>
  <si>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</si>
  <si>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</si>
  <si>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</si>
  <si>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</si>
  <si>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</si>
  <si>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</si>
  <si>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</si>
  <si>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</si>
  <si>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</si>
  <si>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</si>
  <si>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</si>
  <si>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</si>
  <si>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</si>
  <si>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</si>
  <si>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</si>
  <si>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</si>
  <si>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</si>
  <si>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</si>
  <si>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</si>
  <si>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</si>
  <si>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</si>
  <si>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</si>
  <si>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</si>
  <si>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</si>
  <si>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</si>
  <si>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</si>
  <si>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</si>
  <si>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</si>
  <si>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</si>
  <si>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</si>
  <si>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</si>
  <si>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</si>
  <si>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</si>
  <si>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</si>
  <si>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</si>
  <si>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</si>
  <si>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</si>
  <si>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</si>
  <si>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</si>
  <si>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</si>
  <si>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</si>
  <si>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</si>
  <si>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</si>
  <si>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</si>
  <si>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</si>
  <si>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</si>
  <si>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</si>
  <si>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</si>
  <si>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</si>
  <si>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</si>
  <si>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</si>
  <si>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</si>
  <si>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</si>
  <si>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</si>
  <si>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</si>
  <si>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</si>
  <si>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</si>
  <si>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</si>
  <si>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</si>
  <si>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</si>
  <si>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</si>
  <si>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</si>
  <si>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</si>
  <si>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</si>
  <si>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</si>
  <si>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</si>
  <si>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</si>
  <si>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</si>
  <si>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</si>
  <si>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</si>
  <si>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</si>
  <si>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</si>
  <si>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</si>
  <si>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</si>
  <si>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</si>
  <si>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</si>
  <si>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</si>
  <si>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</si>
  <si>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</si>
  <si>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</si>
  <si>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</si>
  <si>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</si>
  <si>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</si>
  <si>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</si>
  <si>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</si>
  <si>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</si>
  <si>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</si>
  <si>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</si>
  <si>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</si>
  <si>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</si>
  <si>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</si>
  <si>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</si>
  <si>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</si>
  <si>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</si>
  <si>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</si>
  <si>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</si>
  <si>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</si>
  <si>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</si>
  <si>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</si>
  <si>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</si>
  <si>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</si>
  <si>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</si>
  <si>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</si>
  <si>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</si>
  <si>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</si>
  <si>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</si>
  <si>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</si>
  <si>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</si>
  <si>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</si>
  <si>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</si>
  <si>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</si>
  <si>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</si>
  <si>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</si>
  <si>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</si>
  <si>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</si>
  <si>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</si>
  <si>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</si>
  <si>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</si>
  <si>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</si>
  <si>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</si>
  <si>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</si>
  <si>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</si>
  <si>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</si>
  <si>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</si>
  <si>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</si>
  <si>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</si>
  <si>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</si>
  <si>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</si>
  <si>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</si>
  <si>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</si>
  <si>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</si>
  <si>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</si>
  <si>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</si>
  <si>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</si>
  <si>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</si>
  <si>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</si>
  <si>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</si>
  <si>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</si>
  <si>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</si>
  <si>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</si>
  <si>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</si>
  <si>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</si>
  <si>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</si>
  <si>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</si>
  <si>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</si>
  <si>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</si>
  <si>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</si>
  <si>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</si>
  <si>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</si>
  <si>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</si>
  <si>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</si>
  <si>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</si>
  <si>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</si>
  <si>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</si>
  <si>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</si>
  <si>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</si>
  <si>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</si>
  <si>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</si>
  <si>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</si>
  <si>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</si>
  <si>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</si>
  <si>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</si>
  <si>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</si>
  <si>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</si>
  <si>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</si>
  <si>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</si>
  <si>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</si>
  <si>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</si>
  <si>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</si>
  <si>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</si>
  <si>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</si>
  <si>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</si>
  <si>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</si>
  <si>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</si>
  <si>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</si>
  <si>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</si>
  <si>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</si>
  <si>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</si>
  <si>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</si>
  <si>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</si>
  <si>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</si>
  <si>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</si>
  <si>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</si>
  <si>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</si>
  <si>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</si>
  <si>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</si>
  <si>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</si>
  <si>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</si>
  <si>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</si>
  <si>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</si>
  <si>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</si>
  <si>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</si>
  <si>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</si>
  <si>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</si>
  <si>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</si>
  <si>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</si>
  <si>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</si>
  <si>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</si>
  <si>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</si>
  <si>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</si>
  <si>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</si>
  <si>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</si>
  <si>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</si>
  <si>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</si>
  <si>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</si>
  <si>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</si>
  <si>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</si>
  <si>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</si>
  <si>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</si>
  <si>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</si>
  <si>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</si>
  <si>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</si>
  <si>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</si>
  <si>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</si>
  <si>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</si>
  <si>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</si>
  <si>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</si>
  <si>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</si>
  <si>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</si>
  <si>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</si>
  <si>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</si>
  <si>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</si>
  <si>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</si>
  <si>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</si>
  <si>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</si>
  <si>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</si>
  <si>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</si>
  <si>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</si>
  <si>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</si>
  <si>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</si>
  <si>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</si>
  <si>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</si>
  <si>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</si>
  <si>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</si>
  <si>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</si>
  <si>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</si>
  <si>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</si>
  <si>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</si>
  <si>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</si>
  <si>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</si>
  <si>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</si>
  <si>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</si>
  <si>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</si>
  <si>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</si>
  <si>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</si>
  <si>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</si>
  <si>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</si>
  <si>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</si>
  <si>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</si>
  <si>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</si>
  <si>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</si>
  <si>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</si>
  <si>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</si>
  <si>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</si>
  <si>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</si>
  <si>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</si>
  <si>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</si>
  <si>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</si>
  <si>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</si>
  <si>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</si>
  <si>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</si>
  <si>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</si>
  <si>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</si>
  <si>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</si>
  <si>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</si>
  <si>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</si>
  <si>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</si>
  <si>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</si>
  <si>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</si>
  <si>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</si>
  <si>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</si>
  <si>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</si>
  <si>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</si>
  <si>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</si>
  <si>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</si>
  <si>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</si>
  <si>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</si>
  <si>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</si>
  <si>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</si>
  <si>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</si>
  <si>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</si>
  <si>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</si>
  <si>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</si>
  <si>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</si>
  <si>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</si>
  <si>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</si>
  <si>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</si>
  <si>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</si>
  <si>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</si>
  <si>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</si>
  <si>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</si>
  <si>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</si>
  <si>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</si>
  <si>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</si>
  <si>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</si>
  <si>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</si>
  <si>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</si>
  <si>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</si>
  <si>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</si>
  <si>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</si>
  <si>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</si>
  <si>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</si>
  <si>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</si>
  <si>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</si>
  <si>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</si>
  <si>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</si>
  <si>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</si>
  <si>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</si>
  <si>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</si>
  <si>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</si>
  <si>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</si>
  <si>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</si>
  <si>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</si>
  <si>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</si>
  <si>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</si>
  <si>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</si>
  <si>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</si>
  <si>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</si>
  <si>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</si>
  <si>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</si>
  <si>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</si>
  <si>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</si>
  <si>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</si>
  <si>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</si>
  <si>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</si>
  <si>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</si>
  <si>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</si>
  <si>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</si>
  <si>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</si>
  <si>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</si>
  <si>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</si>
  <si>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</si>
  <si>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</si>
  <si>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</si>
  <si>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</si>
  <si>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</si>
  <si>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</si>
  <si>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</si>
  <si>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</si>
  <si>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</si>
  <si>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</si>
  <si>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</si>
  <si>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</si>
  <si>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</si>
  <si>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</si>
  <si>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</si>
  <si>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</si>
  <si>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</si>
  <si>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</si>
  <si>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</si>
  <si>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</si>
  <si>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</si>
  <si>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</si>
  <si>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</si>
  <si>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</si>
  <si>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</si>
  <si>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</si>
  <si>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</si>
  <si>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</si>
  <si>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</si>
  <si>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</si>
  <si>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</si>
  <si>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</si>
  <si>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</si>
  <si>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</si>
  <si>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</si>
  <si>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</si>
  <si>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</si>
  <si>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</si>
  <si>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</si>
  <si>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</si>
  <si>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</si>
  <si>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</si>
  <si>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</si>
  <si>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</si>
  <si>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</si>
  <si>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</si>
  <si>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</si>
  <si>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</si>
  <si>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</si>
  <si>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</si>
  <si>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</si>
  <si>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</si>
  <si>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</si>
  <si>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</si>
  <si>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</si>
  <si>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</si>
  <si>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</si>
  <si>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</si>
  <si>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</si>
  <si>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</si>
  <si>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</si>
  <si>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</si>
  <si>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</si>
  <si>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</si>
  <si>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</si>
  <si>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</si>
  <si>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</si>
  <si>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</si>
  <si>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</si>
  <si>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</si>
  <si>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</si>
  <si>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</si>
  <si>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</si>
  <si>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</si>
  <si>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</si>
  <si>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</si>
  <si>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</si>
  <si>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</si>
  <si>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</si>
  <si>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</si>
  <si>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</si>
  <si>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</si>
  <si>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</si>
  <si>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</si>
  <si>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</si>
  <si>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</si>
  <si>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</si>
  <si>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</si>
  <si>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</si>
  <si>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</si>
  <si>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</si>
  <si>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</si>
  <si>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</si>
  <si>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</si>
  <si>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</si>
  <si>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</si>
  <si>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</si>
  <si>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</si>
  <si>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</si>
  <si>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</si>
  <si>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</si>
  <si>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</si>
  <si>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</si>
  <si>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</si>
  <si>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</si>
  <si>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</si>
  <si>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</si>
  <si>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</si>
  <si>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</si>
  <si>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</si>
  <si>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</si>
  <si>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</si>
  <si>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</si>
  <si>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</si>
  <si>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</si>
  <si>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</si>
  <si>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</si>
  <si>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</si>
  <si>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</si>
  <si>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</si>
  <si>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</si>
  <si>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</si>
  <si>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</si>
  <si>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</si>
  <si>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</si>
  <si>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</si>
  <si>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</si>
  <si>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</si>
  <si>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</si>
  <si>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</si>
  <si>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</si>
  <si>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</si>
  <si>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</si>
  <si>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</si>
  <si>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</si>
  <si>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</si>
  <si>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</si>
  <si>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</si>
  <si>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</si>
  <si>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</si>
  <si>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</si>
  <si>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</si>
  <si>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</si>
  <si>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</si>
  <si>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</si>
  <si>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</si>
  <si>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</si>
  <si>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</si>
  <si>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</si>
  <si>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</si>
  <si>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</si>
  <si>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</si>
  <si>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</si>
  <si>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</si>
  <si>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</si>
  <si>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</si>
  <si>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</si>
  <si>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</si>
  <si>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</si>
  <si>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</si>
  <si>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</si>
  <si>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</si>
  <si>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</si>
  <si>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</si>
  <si>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</si>
  <si>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</si>
  <si>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</si>
  <si>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</si>
  <si>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</si>
  <si>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</si>
  <si>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</si>
  <si>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</si>
  <si>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</si>
  <si>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</si>
  <si>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</si>
  <si>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</si>
  <si>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</si>
  <si>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</si>
  <si>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</si>
  <si>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</si>
  <si>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</si>
  <si>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</si>
  <si>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</si>
  <si>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</si>
  <si>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</si>
  <si>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</si>
  <si>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</si>
  <si>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</si>
  <si>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</si>
  <si>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</si>
  <si>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</si>
  <si>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</si>
  <si>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</si>
  <si>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</si>
  <si>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</si>
  <si>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</si>
  <si>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</si>
  <si>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</si>
  <si>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</si>
  <si>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</si>
  <si>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</si>
  <si>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</si>
  <si>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</si>
  <si>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</si>
  <si>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</si>
  <si>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</si>
  <si>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</si>
  <si>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</si>
  <si>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</si>
  <si>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</si>
  <si>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</si>
  <si>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</si>
  <si>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</si>
  <si>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</si>
  <si>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</si>
  <si>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</si>
  <si>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</si>
  <si>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</si>
  <si>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</si>
  <si>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</si>
  <si>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</si>
  <si>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</si>
  <si>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</si>
  <si>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</si>
  <si>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</si>
  <si>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</si>
  <si>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</si>
  <si>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</si>
  <si>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</si>
  <si>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</si>
  <si>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</si>
  <si>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</si>
  <si>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</si>
  <si>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</si>
  <si>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</si>
  <si>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</si>
  <si>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</si>
  <si>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</si>
  <si>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</si>
  <si>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</si>
  <si>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</si>
  <si>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</si>
  <si>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</si>
  <si>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</si>
  <si>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</si>
  <si>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</si>
  <si>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</si>
  <si>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</si>
  <si>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</si>
  <si>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</si>
  <si>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</si>
  <si>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</si>
  <si>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</si>
  <si>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</si>
  <si>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</si>
  <si>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</si>
  <si>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</si>
  <si>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</si>
  <si>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</si>
  <si>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</si>
  <si>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</si>
  <si>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</si>
  <si>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</si>
  <si>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</si>
  <si>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</si>
  <si>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</si>
  <si>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</si>
  <si>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</si>
  <si>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</si>
  <si>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</si>
  <si>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</si>
  <si>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</si>
  <si>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</si>
  <si>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</si>
  <si>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</si>
  <si>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</si>
  <si>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</si>
  <si>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</si>
  <si>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</si>
  <si>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</si>
  <si>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</si>
  <si>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</si>
  <si>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</si>
  <si>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</si>
  <si>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</si>
  <si>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</si>
  <si>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</si>
  <si>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</si>
  <si>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</si>
  <si>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</si>
  <si>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</si>
  <si>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</si>
  <si>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</si>
  <si>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</si>
  <si>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</si>
  <si>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</si>
  <si>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</si>
  <si>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</si>
  <si>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</si>
  <si>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</si>
  <si>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</si>
  <si>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</si>
  <si>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</si>
  <si>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</si>
  <si>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</si>
  <si>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</si>
  <si>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</si>
  <si>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</si>
  <si>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</si>
  <si>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</si>
  <si>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</si>
  <si>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</si>
  <si>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</si>
  <si>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</si>
  <si>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</si>
  <si>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</si>
  <si>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</si>
  <si>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</si>
  <si>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</si>
  <si>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</si>
  <si>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</si>
  <si>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</si>
  <si>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</si>
  <si>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</si>
  <si>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</si>
  <si>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</si>
  <si>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</si>
  <si>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</si>
  <si>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</si>
  <si>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</si>
  <si>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</si>
  <si>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</si>
  <si>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</si>
  <si>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</si>
  <si>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</si>
  <si>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</si>
  <si>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</si>
  <si>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</si>
  <si>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</si>
  <si>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</si>
  <si>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</si>
  <si>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</si>
  <si>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</si>
  <si>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</si>
  <si>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</si>
  <si>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</si>
  <si>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</si>
  <si>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</si>
  <si>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</si>
  <si>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</si>
  <si>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</si>
  <si>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</si>
  <si>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</si>
  <si>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</si>
  <si>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</si>
  <si>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</si>
  <si>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</si>
  <si>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</si>
  <si>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</si>
  <si>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</si>
  <si>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</si>
  <si>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</si>
  <si>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</si>
  <si>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</si>
  <si>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</si>
  <si>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</si>
  <si>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</si>
  <si>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</si>
  <si>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</si>
  <si>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</si>
  <si>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</si>
  <si>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</si>
  <si>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</si>
  <si>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</si>
  <si>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</si>
  <si>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</si>
  <si>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</si>
  <si>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</si>
  <si>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</si>
  <si>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</si>
  <si>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</si>
  <si>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</si>
  <si>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</si>
  <si>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</si>
  <si>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</si>
  <si>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</si>
  <si>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</si>
  <si>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</si>
  <si>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</si>
  <si>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</si>
  <si>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</si>
  <si>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</si>
  <si>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</si>
  <si>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</si>
  <si>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</si>
  <si>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</si>
  <si>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</si>
  <si>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</si>
  <si>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</si>
  <si>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</si>
  <si>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</si>
  <si>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</si>
  <si>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</si>
  <si>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</si>
  <si>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</si>
  <si>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</si>
  <si>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</si>
  <si>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</si>
  <si>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</si>
  <si>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</si>
  <si>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</si>
  <si>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</si>
  <si>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</si>
  <si>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</si>
  <si>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</si>
  <si>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</si>
  <si>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</si>
  <si>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</si>
  <si>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</si>
  <si>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</si>
  <si>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</si>
  <si>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</si>
  <si>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</si>
  <si>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</si>
  <si>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</si>
  <si>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</si>
  <si>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</si>
  <si>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</si>
  <si>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</si>
  <si>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</si>
  <si>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</si>
  <si>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</si>
  <si>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</si>
  <si>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</si>
  <si>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</si>
  <si>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</si>
  <si>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</si>
  <si>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</si>
  <si>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</si>
  <si>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</si>
  <si>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</si>
  <si>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</si>
  <si>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</si>
  <si>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</si>
  <si>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</si>
  <si>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</si>
  <si>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</si>
  <si>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</si>
  <si>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</si>
  <si>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</si>
  <si>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</si>
  <si>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</si>
  <si>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</si>
  <si>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</si>
  <si>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</si>
  <si>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</si>
  <si>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</si>
  <si>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</si>
  <si>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</si>
  <si>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</si>
  <si>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</si>
  <si>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</si>
  <si>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</si>
  <si>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</si>
  <si>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</si>
  <si>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</si>
  <si>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</si>
  <si>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</si>
  <si>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</si>
  <si>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</si>
  <si>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</si>
  <si>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</si>
  <si>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</si>
  <si>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</si>
  <si>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</si>
  <si>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</si>
  <si>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</si>
  <si>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</si>
  <si>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</si>
  <si>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</si>
  <si>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</si>
  <si>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</si>
  <si>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</si>
  <si>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</si>
  <si>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</si>
  <si>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</si>
  <si>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</si>
  <si>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</si>
  <si>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</si>
  <si>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</si>
  <si>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</si>
  <si>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</si>
  <si>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</si>
  <si>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</si>
  <si>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</si>
  <si>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</si>
  <si>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</si>
  <si>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</si>
  <si>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</si>
  <si>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</si>
  <si>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</si>
  <si>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</si>
  <si>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</si>
  <si>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</si>
  <si>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</si>
  <si>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</si>
  <si>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</si>
  <si>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</si>
  <si>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</si>
  <si>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</si>
  <si>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</si>
  <si>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</si>
  <si>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</si>
  <si>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</si>
  <si>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</si>
  <si>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</si>
  <si>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</si>
  <si>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</si>
  <si>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</si>
  <si>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</si>
  <si>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</si>
  <si>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</si>
  <si>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</si>
  <si>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</si>
  <si>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</si>
  <si>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</si>
  <si>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</si>
  <si>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</si>
  <si>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</si>
  <si>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</si>
  <si>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</si>
  <si>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</si>
  <si>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</si>
  <si>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</si>
  <si>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</si>
  <si>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</si>
  <si>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</si>
  <si>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</si>
  <si>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</si>
  <si>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</si>
  <si>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</si>
  <si>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</si>
  <si>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</si>
  <si>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</si>
  <si>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</si>
  <si>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</si>
  <si>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</si>
  <si>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</si>
  <si>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</si>
  <si>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</si>
  <si>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</si>
  <si>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</si>
  <si>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</si>
  <si>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</si>
  <si>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</si>
  <si>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</si>
  <si>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</si>
  <si>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</si>
  <si>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</si>
  <si>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</si>
  <si>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</si>
  <si>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</si>
  <si>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</si>
  <si>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</si>
  <si>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</si>
  <si>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</si>
  <si>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</si>
  <si>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</si>
  <si>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</si>
  <si>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</si>
  <si>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</si>
  <si>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</si>
  <si>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</si>
  <si>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</si>
  <si>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</si>
  <si>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</si>
  <si>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</si>
  <si>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</si>
  <si>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</si>
  <si>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</si>
  <si>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</si>
  <si>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</si>
  <si>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</si>
  <si>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</si>
  <si>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</si>
  <si>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</si>
  <si>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</si>
  <si>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</si>
  <si>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</si>
  <si>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</si>
  <si>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</si>
  <si>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</si>
  <si>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</si>
  <si>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</si>
  <si>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</si>
  <si>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</si>
  <si>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</si>
  <si>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</si>
  <si>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</si>
  <si>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</si>
  <si>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</si>
  <si>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</si>
  <si>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</si>
  <si>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</si>
  <si>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</si>
  <si>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</si>
  <si>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</si>
  <si>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</si>
  <si>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</si>
  <si>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</si>
  <si>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</si>
  <si>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</si>
  <si>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</si>
  <si>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</si>
  <si>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</si>
  <si>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</si>
  <si>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</si>
  <si>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</si>
  <si>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</si>
  <si>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</si>
  <si>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</si>
  <si>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</si>
  <si>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</si>
  <si>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</si>
  <si>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</si>
  <si>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</si>
  <si>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</si>
  <si>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</si>
  <si>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</si>
  <si>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</si>
  <si>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</si>
  <si>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</si>
  <si>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</si>
  <si>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</si>
  <si>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</si>
  <si>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</si>
  <si>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</si>
  <si>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</si>
  <si>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</si>
  <si>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</si>
  <si>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</si>
  <si>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</si>
  <si>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</si>
  <si>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</si>
  <si>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</si>
  <si>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</si>
  <si>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</si>
  <si>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</si>
  <si>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</si>
  <si>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</si>
  <si>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</si>
  <si>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</si>
  <si>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</si>
  <si>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</si>
  <si>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</si>
  <si>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</si>
  <si>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</si>
  <si>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</si>
  <si>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</si>
  <si>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</si>
  <si>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</si>
  <si>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</si>
  <si>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</si>
  <si>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</si>
  <si>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</si>
  <si>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</si>
  <si>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</si>
  <si>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</si>
  <si>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</si>
  <si>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</si>
  <si>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</si>
  <si>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</si>
  <si>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</si>
  <si>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</si>
  <si>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</si>
  <si>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</si>
  <si>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</si>
  <si>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</si>
  <si>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</si>
  <si>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</si>
  <si>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</si>
  <si>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</si>
  <si>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</si>
  <si>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</si>
  <si>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</si>
  <si>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</si>
  <si>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</si>
  <si>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</si>
  <si>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</si>
  <si>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</si>
  <si>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</si>
  <si>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</si>
  <si>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</si>
  <si>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</si>
  <si>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</si>
  <si>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</si>
  <si>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</si>
  <si>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</si>
  <si>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</si>
  <si>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</si>
  <si>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</si>
  <si>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</si>
  <si>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</si>
  <si>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</si>
  <si>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</si>
  <si>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</si>
  <si>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</si>
  <si>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</si>
  <si>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</si>
  <si>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</si>
  <si>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</si>
  <si>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</si>
  <si>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</si>
  <si>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</si>
  <si>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</si>
  <si>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</si>
  <si>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</si>
  <si>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</si>
  <si>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</si>
  <si>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</si>
  <si>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</si>
  <si>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</si>
  <si>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</si>
  <si>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</si>
  <si>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</si>
  <si>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</si>
  <si>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</si>
  <si>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</si>
  <si>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</si>
  <si>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</si>
  <si>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</si>
  <si>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</si>
  <si>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</si>
  <si>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</si>
  <si>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</si>
  <si>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</si>
  <si>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</si>
  <si>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</si>
  <si>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</si>
  <si>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</si>
  <si>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</si>
  <si>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</si>
  <si>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</si>
  <si>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</si>
  <si>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</si>
  <si>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</si>
  <si>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</si>
  <si>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</si>
  <si>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</si>
  <si>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</si>
  <si>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</si>
  <si>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</si>
  <si>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</si>
  <si>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</si>
  <si>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</si>
  <si>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</si>
  <si>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</si>
  <si>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</si>
  <si>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</si>
  <si>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</si>
  <si>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</si>
  <si>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</si>
  <si>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</si>
  <si>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</si>
  <si>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</si>
  <si>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</si>
  <si>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</si>
  <si>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</si>
  <si>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</si>
  <si>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</si>
  <si>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</si>
  <si>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</si>
  <si>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</si>
  <si>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</si>
  <si>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</si>
  <si>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</si>
  <si>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</si>
  <si>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</si>
  <si>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</si>
  <si>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</si>
  <si>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</si>
  <si>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</si>
  <si>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</si>
  <si>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</si>
  <si>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</si>
  <si>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</si>
  <si>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</si>
  <si>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</si>
  <si>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</si>
  <si>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</si>
  <si>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</si>
  <si>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</si>
  <si>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</si>
  <si>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</si>
  <si>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</si>
  <si>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</si>
  <si>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</si>
  <si>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</si>
  <si>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</si>
  <si>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</si>
  <si>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</si>
  <si>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</si>
  <si>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</si>
  <si>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</si>
  <si>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</si>
  <si>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</si>
  <si>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</si>
  <si>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</si>
  <si>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</si>
  <si>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</si>
  <si>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</si>
  <si>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</si>
  <si>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</si>
  <si>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</si>
  <si>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</si>
  <si>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</si>
  <si>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</si>
  <si>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</si>
  <si>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</si>
  <si>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</si>
  <si>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</si>
  <si>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</si>
  <si>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</si>
  <si>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</si>
  <si>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</si>
  <si>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</si>
  <si>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</si>
  <si>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</si>
  <si>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</si>
  <si>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</si>
  <si>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</si>
  <si>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</si>
  <si>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</si>
  <si>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</si>
  <si>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</si>
  <si>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</si>
  <si>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</si>
  <si>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</si>
  <si>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</si>
  <si>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</si>
  <si>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</si>
  <si>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</si>
  <si>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</si>
  <si>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</si>
  <si>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</si>
  <si>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</si>
  <si>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</si>
  <si>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</si>
  <si>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</si>
  <si>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</si>
  <si>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</si>
  <si>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</si>
  <si>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</si>
  <si>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</si>
  <si>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</si>
  <si>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</si>
  <si>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</si>
  <si>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</si>
  <si>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</si>
  <si>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</si>
  <si>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</si>
  <si>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</si>
  <si>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</si>
  <si>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</si>
  <si>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</si>
  <si>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</si>
  <si>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</si>
  <si>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</si>
  <si>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</si>
  <si>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</si>
  <si>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</si>
  <si>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</si>
  <si>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</si>
  <si>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</si>
  <si>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</si>
  <si>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</si>
  <si>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</si>
  <si>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</si>
  <si>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</si>
  <si>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</si>
  <si>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</si>
  <si>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</si>
  <si>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</si>
  <si>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</si>
  <si>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</si>
  <si>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</si>
  <si>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</si>
  <si>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</si>
  <si>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</si>
  <si>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</si>
  <si>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</si>
  <si>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</si>
  <si>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</si>
  <si>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</si>
  <si>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</si>
  <si>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</si>
  <si>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</si>
  <si>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</si>
  <si>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</si>
  <si>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</si>
  <si>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</si>
  <si>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</si>
  <si>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</si>
  <si>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</si>
  <si>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</si>
  <si>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</si>
  <si>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</si>
  <si>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</si>
  <si>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</si>
  <si>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</si>
  <si>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</si>
  <si>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</si>
  <si>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</si>
  <si>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</si>
  <si>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</si>
  <si>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</si>
  <si>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</si>
  <si>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</si>
  <si>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</si>
  <si>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</si>
  <si>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</si>
  <si>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</si>
  <si>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</si>
  <si>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</si>
  <si>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</si>
  <si>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</si>
  <si>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</si>
  <si>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</si>
  <si>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</si>
  <si>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</si>
  <si>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</si>
  <si>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</si>
  <si>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</si>
  <si>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</si>
  <si>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</si>
  <si>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</si>
  <si>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</si>
  <si>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</si>
  <si>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</si>
  <si>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</si>
  <si>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</si>
  <si>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</si>
  <si>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</si>
  <si>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</si>
  <si>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</si>
  <si>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</si>
  <si>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</si>
  <si>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</si>
  <si>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</si>
  <si>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</si>
  <si>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</si>
  <si>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</si>
  <si>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</si>
  <si>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</si>
  <si>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</si>
  <si>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</si>
  <si>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</si>
  <si>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</si>
  <si>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</si>
  <si>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</si>
  <si>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</si>
  <si>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</si>
  <si>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</si>
  <si>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</si>
  <si>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</si>
  <si>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</si>
  <si>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</si>
  <si>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</si>
  <si>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</si>
  <si>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</si>
  <si>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</si>
  <si>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</si>
  <si>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</si>
  <si>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</si>
  <si>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</si>
  <si>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</si>
  <si>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</si>
  <si>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</si>
  <si>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</si>
  <si>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</si>
  <si>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</si>
  <si>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</si>
  <si>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</si>
  <si>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</si>
  <si>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</si>
  <si>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</si>
  <si>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</si>
  <si>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</si>
  <si>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</si>
  <si>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</si>
  <si>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</si>
  <si>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</si>
  <si>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</si>
  <si>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</si>
  <si>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</si>
  <si>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</si>
  <si>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</si>
  <si>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</si>
  <si>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</si>
  <si>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</si>
  <si>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</si>
  <si>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</si>
  <si>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</si>
  <si>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</si>
  <si>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</si>
  <si>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</si>
  <si>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</si>
  <si>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</si>
  <si>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</si>
  <si>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</si>
  <si>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</si>
  <si>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</si>
  <si>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</si>
  <si>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</si>
  <si>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</si>
  <si>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</si>
  <si>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</si>
  <si>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</si>
  <si>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</si>
  <si>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</si>
  <si>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</si>
  <si>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</si>
  <si>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</si>
  <si>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</si>
  <si>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</si>
  <si>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</si>
  <si>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</si>
  <si>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</si>
  <si>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</si>
  <si>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</si>
  <si>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</si>
  <si>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</si>
  <si>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</si>
  <si>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</si>
  <si>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</si>
  <si>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</si>
  <si>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</si>
  <si>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</si>
  <si>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</si>
  <si>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</si>
  <si>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</si>
  <si>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</si>
  <si>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</si>
  <si>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</si>
  <si>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</si>
  <si>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</si>
  <si>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</si>
  <si>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</si>
  <si>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</si>
  <si>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</si>
  <si>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</si>
  <si>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</si>
  <si>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</si>
  <si>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</si>
  <si>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</si>
  <si>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</si>
  <si>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</si>
  <si>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</si>
  <si>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</si>
  <si>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</si>
  <si>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</si>
  <si>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</si>
  <si>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</si>
  <si>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</si>
  <si>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</si>
  <si>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</si>
  <si>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</si>
  <si>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</si>
  <si>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</si>
  <si>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</si>
  <si>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</si>
  <si>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</si>
  <si>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</si>
  <si>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</si>
  <si>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</si>
  <si>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</si>
  <si>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</si>
  <si>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</si>
  <si>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</si>
  <si>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</si>
  <si>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</si>
  <si>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</si>
  <si>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</si>
  <si>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</si>
  <si>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</si>
  <si>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</si>
  <si>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</si>
  <si>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</si>
  <si>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</si>
  <si>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</si>
  <si>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</si>
  <si>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</si>
  <si>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</si>
  <si>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</si>
  <si>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</si>
  <si>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</si>
  <si>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</si>
  <si>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</si>
  <si>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</si>
  <si>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</si>
  <si>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</si>
  <si>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</si>
  <si>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</si>
  <si>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</si>
  <si>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</si>
  <si>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</si>
  <si>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</si>
  <si>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</si>
  <si>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</si>
  <si>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</si>
  <si>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</si>
  <si>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</si>
  <si>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</si>
  <si>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</si>
  <si>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</si>
  <si>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</si>
  <si>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</si>
  <si>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</si>
  <si>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</si>
  <si>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</si>
  <si>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</si>
  <si>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</si>
  <si>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</si>
  <si>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</si>
  <si>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</si>
  <si>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</si>
  <si>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</si>
  <si>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</si>
  <si>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</si>
  <si>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</si>
  <si>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</si>
  <si>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</si>
  <si>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</si>
  <si>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</si>
  <si>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</si>
  <si>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</si>
  <si>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</si>
  <si>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</si>
  <si>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</si>
  <si>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</si>
  <si>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</si>
  <si>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</si>
  <si>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</si>
  <si>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</si>
  <si>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</si>
  <si>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</si>
  <si>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</si>
  <si>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</si>
  <si>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</si>
  <si>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</si>
  <si>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</si>
  <si>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</si>
  <si>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</si>
  <si>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</si>
  <si>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</si>
  <si>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</si>
  <si>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</si>
  <si>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</si>
  <si>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</si>
  <si>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</si>
  <si>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</si>
  <si>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</si>
  <si>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</si>
  <si>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</si>
  <si>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</si>
  <si>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</si>
  <si>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</si>
  <si>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</si>
  <si>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</si>
  <si>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</si>
  <si>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</si>
  <si>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</si>
  <si>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</si>
  <si>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</si>
  <si>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</si>
  <si>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</si>
  <si>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</si>
  <si>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</si>
  <si>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</si>
  <si>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</si>
  <si>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</si>
  <si>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</si>
  <si>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</si>
  <si>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</si>
  <si>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</si>
  <si>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</si>
  <si>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</si>
  <si>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</si>
  <si>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</si>
  <si>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</si>
  <si>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</si>
  <si>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</si>
  <si>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</si>
  <si>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</si>
  <si>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</si>
  <si>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</si>
  <si>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</si>
  <si>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</si>
  <si>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</si>
  <si>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</si>
  <si>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</si>
  <si>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</si>
  <si>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</si>
  <si>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</si>
  <si>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</si>
  <si>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</si>
  <si>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</si>
  <si>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</si>
  <si>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</si>
  <si>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</si>
  <si>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</si>
  <si>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</si>
  <si>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</si>
  <si>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</si>
  <si>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</si>
  <si>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</si>
  <si>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</si>
  <si>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</si>
  <si>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</si>
  <si>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</si>
  <si>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</si>
  <si>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</si>
  <si>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</si>
  <si>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</si>
  <si>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</si>
  <si>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</si>
  <si>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</si>
  <si>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</si>
  <si>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</si>
  <si>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</si>
  <si>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</si>
  <si>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</si>
  <si>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</si>
  <si>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</si>
  <si>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</si>
  <si>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</si>
  <si>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</si>
  <si>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</si>
  <si>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</si>
  <si>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</si>
  <si>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</si>
  <si>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</si>
  <si>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</si>
  <si>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</si>
  <si>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</si>
  <si>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</si>
  <si>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</si>
  <si>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</si>
  <si>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</si>
  <si>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</si>
  <si>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</si>
  <si>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</si>
  <si>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</si>
  <si>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</si>
  <si>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</si>
  <si>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</si>
  <si>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</si>
  <si>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</si>
  <si>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</si>
  <si>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</si>
  <si>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</si>
  <si>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</si>
  <si>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</si>
  <si>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</si>
  <si>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</si>
  <si>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</si>
  <si>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</si>
  <si>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</si>
  <si>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</si>
  <si>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</si>
  <si>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</si>
  <si>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</si>
  <si>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</si>
  <si>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</si>
  <si>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</si>
  <si>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</si>
  <si>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</si>
  <si>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</si>
  <si>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</si>
  <si>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</si>
  <si>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</si>
  <si>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</si>
  <si>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</si>
  <si>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</si>
  <si>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</si>
  <si>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</si>
  <si>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</si>
  <si>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</si>
  <si>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</si>
  <si>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</si>
  <si>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</si>
  <si>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</si>
  <si>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</si>
  <si>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</si>
  <si>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</si>
  <si>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</si>
  <si>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</si>
  <si>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</si>
  <si>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</si>
  <si>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</si>
  <si>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</si>
  <si>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</si>
  <si>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</si>
  <si>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</si>
  <si>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</si>
  <si>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</si>
  <si>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</si>
  <si>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</si>
  <si>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</si>
  <si>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</si>
  <si>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</si>
  <si>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</si>
  <si>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</si>
  <si>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</si>
  <si>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</si>
  <si>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</si>
  <si>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</si>
  <si>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</si>
  <si>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</si>
  <si>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</si>
  <si>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</si>
  <si>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</si>
  <si>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</si>
  <si>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</si>
  <si>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</si>
  <si>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</si>
  <si>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</si>
  <si>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</si>
  <si>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</si>
  <si>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</si>
  <si>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</si>
  <si>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</si>
  <si>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</si>
  <si>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</si>
  <si>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</si>
  <si>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</si>
  <si>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</si>
  <si>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</si>
  <si>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</si>
  <si>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</si>
  <si>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</si>
  <si>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</si>
  <si>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</si>
  <si>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</si>
  <si>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</si>
  <si>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</si>
  <si>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</si>
  <si>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</si>
  <si>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</si>
  <si>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</si>
  <si>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</si>
  <si>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</si>
  <si>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</si>
  <si>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</si>
  <si>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</si>
  <si>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</si>
  <si>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</si>
  <si>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</si>
  <si>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</si>
  <si>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</si>
  <si>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</si>
  <si>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</si>
  <si>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</si>
  <si>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</si>
  <si>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</si>
  <si>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</si>
  <si>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</si>
  <si>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</si>
  <si>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</si>
  <si>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</si>
  <si>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</si>
  <si>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</si>
  <si>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</si>
  <si>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</si>
  <si>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</si>
  <si>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</si>
  <si>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</si>
  <si>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</si>
  <si>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</si>
  <si>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</si>
  <si>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</si>
  <si>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</si>
  <si>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</si>
  <si>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</si>
  <si>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</si>
  <si>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</si>
  <si>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</si>
  <si>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</si>
  <si>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</si>
  <si>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</si>
  <si>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</si>
  <si>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</si>
  <si>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</si>
  <si>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</si>
  <si>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</si>
  <si>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</si>
  <si>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</si>
  <si>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</si>
  <si>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</si>
  <si>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</si>
  <si>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</si>
  <si>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</si>
  <si>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</si>
  <si>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</si>
  <si>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</si>
  <si>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</si>
  <si>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</si>
  <si>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</si>
  <si>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</si>
  <si>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</si>
  <si>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</si>
  <si>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</si>
  <si>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</si>
  <si>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</si>
  <si>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</si>
  <si>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</si>
  <si>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</si>
  <si>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</si>
  <si>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</si>
  <si>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</si>
  <si>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</si>
  <si>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</si>
  <si>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</si>
  <si>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</si>
  <si>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</si>
  <si>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</si>
  <si>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</si>
  <si>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</si>
  <si>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</si>
  <si>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</si>
  <si>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</si>
  <si>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</si>
  <si>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</si>
  <si>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</si>
  <si>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</si>
  <si>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</si>
  <si>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</si>
  <si>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</si>
  <si>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</si>
  <si>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</si>
  <si>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</si>
  <si>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</si>
  <si>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</si>
  <si>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</si>
  <si>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</si>
  <si>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</si>
  <si>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</si>
  <si>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</si>
  <si>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</si>
  <si>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</si>
  <si>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</si>
  <si>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</si>
  <si>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</si>
  <si>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</si>
  <si>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</si>
  <si>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</si>
  <si>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</si>
  <si>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</si>
  <si>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</si>
  <si>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</si>
  <si>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</si>
  <si>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</si>
  <si>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</si>
  <si>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</si>
  <si>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</si>
  <si>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</si>
  <si>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</si>
  <si>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</si>
  <si>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</si>
  <si>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</si>
  <si>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</si>
  <si>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</si>
  <si>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</si>
  <si>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</si>
  <si>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</si>
  <si>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</si>
  <si>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</si>
  <si>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</si>
  <si>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</si>
  <si>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</si>
  <si>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</si>
  <si>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</si>
  <si>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</si>
  <si>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</si>
  <si>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</si>
  <si>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</si>
  <si>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</si>
  <si>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</si>
  <si>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</si>
  <si>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</si>
  <si>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</si>
  <si>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</si>
  <si>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</si>
  <si>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</si>
  <si>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</si>
  <si>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</si>
  <si>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</si>
  <si>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</si>
  <si>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</si>
  <si>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</si>
  <si>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</si>
  <si>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</si>
  <si>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</si>
  <si>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</si>
  <si>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</si>
  <si>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</si>
  <si>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</si>
  <si>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</si>
  <si>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</si>
  <si>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</si>
  <si>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</si>
  <si>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</si>
  <si>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</si>
  <si>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</si>
  <si>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</si>
  <si>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</si>
  <si>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</si>
  <si>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</si>
  <si>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</si>
  <si>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</si>
  <si>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</si>
  <si>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</si>
  <si>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</si>
  <si>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</si>
  <si>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</si>
  <si>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</si>
  <si>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</si>
  <si>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</si>
  <si>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</si>
  <si>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</si>
  <si>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</si>
  <si>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</si>
  <si>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</si>
  <si>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</si>
  <si>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</si>
  <si>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</si>
  <si>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</si>
  <si>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</si>
  <si>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</si>
  <si>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</si>
  <si>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</si>
  <si>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</si>
  <si>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</si>
  <si>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</si>
  <si>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</si>
  <si>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</si>
  <si>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</si>
  <si>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</si>
  <si>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</si>
  <si>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</si>
  <si>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</si>
  <si>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</si>
  <si>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</si>
  <si>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</si>
  <si>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</si>
  <si>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</si>
  <si>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</si>
  <si>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</si>
  <si>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</si>
  <si>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</si>
  <si>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</si>
  <si>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</si>
  <si>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</si>
  <si>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</si>
  <si>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</si>
  <si>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</si>
  <si>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</si>
  <si>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</si>
  <si>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</si>
  <si>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</si>
  <si>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</si>
  <si>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</si>
  <si>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</si>
  <si>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</si>
  <si>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</si>
  <si>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</si>
  <si>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</si>
  <si>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</si>
  <si>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</si>
  <si>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</si>
  <si>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</si>
  <si>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</si>
  <si>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</si>
  <si>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</si>
  <si>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</si>
  <si>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</si>
  <si>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</si>
  <si>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</si>
  <si>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</si>
  <si>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</si>
  <si>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</si>
  <si>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</si>
  <si>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</si>
  <si>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</si>
  <si>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</si>
  <si>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</si>
  <si>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</si>
  <si>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</si>
  <si>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</si>
  <si>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</si>
  <si>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</si>
  <si>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</si>
  <si>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</si>
  <si>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</si>
  <si>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</si>
  <si>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</si>
  <si>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</si>
  <si>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</si>
  <si>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</si>
  <si>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</si>
  <si>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</si>
  <si>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</si>
  <si>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</si>
  <si>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</si>
  <si>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</si>
  <si>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</si>
  <si>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</si>
  <si>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</si>
  <si>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</si>
  <si>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</si>
  <si>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</si>
  <si>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</si>
  <si>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</si>
  <si>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</si>
  <si>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</si>
  <si>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</si>
  <si>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</si>
  <si>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</si>
  <si>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</si>
  <si>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</si>
  <si>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</si>
  <si>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</si>
  <si>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</si>
  <si>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</si>
  <si>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</si>
  <si>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</si>
  <si>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</si>
  <si>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</si>
  <si>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</si>
  <si>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</si>
  <si>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</si>
  <si>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</si>
  <si>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</si>
  <si>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</si>
  <si>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</si>
  <si>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</si>
  <si>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</si>
  <si>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</si>
  <si>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</si>
  <si>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</si>
  <si>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</si>
  <si>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</si>
  <si>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</si>
  <si>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</si>
  <si>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</si>
  <si>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</si>
  <si>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</si>
  <si>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</si>
  <si>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</si>
  <si>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</si>
  <si>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</si>
  <si>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</si>
  <si>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</si>
  <si>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</si>
  <si>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</si>
  <si>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</si>
  <si>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</si>
  <si>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</si>
  <si>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</si>
  <si>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</si>
  <si>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</si>
  <si>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</si>
  <si>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</si>
  <si>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</si>
  <si>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</si>
  <si>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</si>
  <si>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</si>
  <si>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</si>
  <si>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</si>
  <si>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</si>
  <si>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</si>
  <si>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</si>
  <si>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</si>
  <si>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</si>
  <si>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</si>
  <si>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</si>
  <si>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</si>
  <si>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</si>
  <si>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</si>
  <si>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</si>
  <si>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</si>
  <si>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</si>
  <si>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</si>
  <si>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</si>
  <si>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</si>
  <si>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</si>
  <si>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</si>
  <si>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</si>
  <si>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</si>
  <si>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</si>
  <si>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</si>
  <si>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</si>
  <si>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</si>
  <si>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</si>
  <si>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</si>
  <si>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</si>
  <si>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</si>
  <si>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</si>
  <si>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</si>
  <si>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</si>
  <si>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</si>
  <si>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</si>
  <si>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</si>
  <si>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</si>
  <si>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</si>
  <si>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</si>
  <si>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</si>
  <si>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</si>
  <si>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</si>
  <si>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</si>
  <si>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</si>
  <si>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</si>
  <si>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</si>
  <si>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</si>
  <si>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</si>
  <si>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</si>
  <si>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</si>
  <si>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</si>
  <si>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</si>
  <si>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</si>
  <si>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</si>
  <si>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</si>
  <si>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</si>
  <si>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</si>
  <si>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</si>
  <si>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</si>
  <si>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</si>
  <si>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</si>
  <si>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</si>
  <si>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</si>
  <si>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</si>
  <si>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</si>
  <si>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</si>
  <si>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</si>
  <si>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</si>
  <si>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</si>
  <si>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</si>
  <si>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</si>
  <si>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</si>
  <si>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</si>
  <si>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</si>
  <si>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</si>
  <si>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</si>
  <si>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</si>
  <si>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</si>
  <si>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</si>
  <si>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</si>
  <si>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</si>
  <si>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</si>
  <si>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</si>
  <si>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</si>
  <si>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</si>
  <si>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</si>
  <si>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</si>
  <si>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</si>
  <si>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</si>
  <si>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</si>
  <si>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</si>
  <si>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</si>
  <si>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</si>
  <si>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</si>
  <si>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</si>
  <si>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</si>
  <si>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</si>
  <si>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</si>
  <si>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</si>
  <si>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</si>
  <si>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</si>
  <si>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</si>
  <si>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</si>
  <si>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</si>
  <si>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</si>
  <si>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</si>
  <si>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</si>
  <si>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</si>
  <si>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</si>
  <si>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</si>
  <si>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</si>
  <si>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</si>
  <si>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</si>
  <si>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</si>
  <si>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</si>
  <si>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</si>
  <si>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</si>
  <si>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</si>
  <si>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</si>
  <si>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</si>
  <si>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</si>
  <si>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</si>
  <si>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</si>
  <si>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</si>
  <si>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</si>
  <si>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</si>
  <si>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</si>
  <si>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</si>
  <si>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</si>
  <si>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</si>
  <si>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</si>
  <si>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</si>
  <si>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</si>
  <si>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</si>
  <si>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</si>
  <si>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</si>
  <si>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</si>
  <si>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</si>
  <si>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</si>
  <si>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</si>
  <si>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</si>
  <si>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</si>
  <si>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</si>
  <si>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</si>
  <si>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</si>
  <si>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</si>
  <si>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</si>
  <si>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</si>
  <si>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</si>
  <si>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</si>
  <si>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</si>
  <si>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</si>
  <si>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</si>
  <si>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</si>
  <si>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</si>
  <si>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</si>
  <si>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</si>
  <si>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</si>
  <si>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</si>
  <si>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</si>
  <si>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</si>
  <si>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</si>
  <si>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</si>
  <si>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</si>
  <si>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</si>
  <si>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</si>
  <si>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</si>
  <si>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</si>
  <si>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</si>
  <si>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</si>
  <si>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</si>
  <si>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</si>
  <si>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</si>
  <si>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</si>
  <si>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</si>
  <si>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</si>
  <si>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</si>
  <si>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</si>
  <si>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</si>
  <si>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</si>
  <si>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</si>
  <si>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</si>
  <si>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</si>
  <si>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</si>
  <si>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</si>
  <si>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</si>
  <si>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</si>
  <si>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</si>
  <si>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</si>
  <si>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</si>
  <si>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</si>
  <si>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</si>
  <si>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</si>
  <si>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</si>
  <si>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</si>
  <si>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</si>
  <si>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</si>
  <si>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</si>
  <si>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</si>
  <si>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</si>
  <si>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</si>
  <si>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</si>
  <si>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</si>
  <si>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</si>
  <si>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</si>
  <si>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</si>
  <si>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</si>
  <si>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</si>
  <si>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</si>
  <si>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</si>
  <si>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</si>
  <si>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</si>
  <si>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</si>
  <si>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</si>
  <si>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</si>
  <si>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</si>
  <si>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</si>
  <si>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</si>
  <si>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</si>
  <si>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</si>
  <si>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</si>
  <si>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</si>
  <si>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</si>
  <si>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</si>
  <si>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</si>
  <si>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</si>
  <si>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</si>
  <si>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</si>
  <si>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</si>
  <si>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</si>
  <si>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</si>
  <si>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</si>
  <si>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</si>
  <si>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</si>
  <si>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</si>
  <si>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</si>
  <si>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</si>
  <si>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</si>
  <si>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</si>
  <si>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</si>
  <si>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</si>
  <si>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</si>
  <si>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</si>
  <si>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</si>
  <si>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</si>
  <si>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</si>
  <si>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</si>
  <si>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</si>
  <si>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</si>
  <si>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</si>
  <si>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</si>
  <si>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</si>
  <si>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</si>
  <si>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</si>
  <si>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</si>
  <si>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</si>
  <si>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</si>
  <si>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</si>
  <si>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</si>
  <si>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</si>
  <si>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</si>
  <si>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</si>
  <si>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</si>
  <si>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</si>
  <si>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</si>
  <si>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</si>
  <si>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</si>
  <si>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</si>
  <si>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</si>
  <si>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</si>
  <si>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</si>
  <si>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</si>
  <si>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</si>
  <si>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</si>
  <si>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</si>
  <si>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</si>
  <si>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</si>
  <si>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</si>
  <si>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</si>
  <si>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</si>
  <si>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</si>
  <si>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</si>
  <si>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</si>
  <si>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</si>
  <si>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</si>
  <si>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</si>
  <si>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</si>
  <si>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</si>
  <si>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</si>
  <si>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</si>
  <si>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</si>
  <si>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</si>
  <si>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</si>
  <si>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</si>
  <si>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</si>
  <si>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</si>
  <si>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</si>
  <si>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</si>
  <si>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</si>
  <si>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</si>
  <si>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</si>
  <si>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</si>
  <si>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</si>
  <si>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</si>
  <si>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</si>
  <si>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</si>
  <si>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</si>
  <si>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</si>
  <si>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</si>
  <si>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</si>
  <si>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</si>
  <si>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</si>
  <si>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</si>
  <si>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</si>
  <si>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</si>
  <si>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</si>
  <si>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</si>
  <si>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</si>
  <si>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</si>
  <si>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</si>
  <si>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</si>
  <si>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</si>
  <si>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</si>
  <si>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</si>
  <si>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</si>
  <si>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</si>
  <si>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</si>
  <si>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</si>
  <si>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</si>
  <si>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</si>
  <si>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</si>
  <si>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</si>
  <si>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</si>
  <si>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</si>
  <si>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</si>
  <si>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</si>
  <si>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</si>
  <si>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</si>
  <si>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</si>
  <si>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</si>
  <si>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</si>
  <si>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</si>
  <si>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</si>
  <si>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</si>
  <si>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</si>
  <si>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</si>
  <si>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</si>
  <si>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</si>
  <si>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</si>
  <si>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</si>
  <si>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</si>
  <si>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</si>
  <si>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</si>
  <si>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</si>
  <si>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</si>
  <si>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</si>
  <si>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</si>
  <si>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</si>
  <si>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</si>
  <si>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</si>
  <si>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</si>
  <si>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</si>
  <si>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</si>
  <si>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</si>
  <si>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</si>
  <si>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</si>
  <si>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</si>
  <si>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</si>
  <si>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</si>
  <si>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</si>
  <si>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</si>
  <si>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</si>
  <si>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</si>
  <si>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</si>
  <si>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</si>
  <si>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</si>
  <si>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</si>
  <si>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</si>
  <si>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</si>
  <si>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</si>
  <si>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</si>
  <si>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</si>
  <si>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</si>
  <si>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</si>
  <si>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</si>
  <si>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</si>
  <si>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</si>
  <si>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</si>
  <si>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</si>
  <si>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</si>
  <si>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</si>
  <si>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</si>
  <si>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</si>
  <si>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</si>
  <si>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</si>
  <si>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</si>
  <si>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</si>
  <si>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</si>
  <si>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</si>
  <si>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</si>
  <si>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</si>
  <si>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</si>
  <si>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</si>
  <si>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</si>
  <si>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</si>
  <si>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</si>
  <si>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</si>
  <si>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</si>
  <si>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</si>
  <si>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</si>
  <si>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</si>
  <si>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</si>
  <si>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</si>
  <si>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</si>
  <si>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</si>
  <si>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</si>
  <si>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</si>
  <si>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</si>
  <si>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</si>
  <si>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</si>
  <si>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</si>
  <si>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</si>
  <si>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</si>
  <si>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</si>
  <si>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</si>
  <si>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</si>
  <si>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</si>
  <si>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</si>
  <si>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</si>
  <si>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</si>
  <si>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</si>
  <si>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</si>
  <si>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</si>
  <si>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</si>
  <si>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</si>
  <si>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</si>
  <si>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</si>
  <si>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</si>
  <si>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</si>
  <si>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</si>
  <si>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</si>
  <si>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</si>
  <si>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</si>
  <si>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</si>
  <si>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</si>
  <si>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</si>
  <si>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</si>
  <si>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</si>
  <si>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</si>
  <si>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</si>
  <si>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</si>
  <si>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</si>
  <si>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</si>
  <si>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</si>
  <si>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</si>
  <si>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</si>
  <si>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</si>
  <si>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</si>
  <si>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</si>
  <si>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</si>
  <si>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</si>
  <si>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</si>
  <si>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</si>
  <si>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</si>
  <si>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</si>
  <si>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</si>
  <si>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</si>
  <si>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</si>
  <si>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</si>
  <si>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</si>
  <si>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</si>
  <si>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</si>
  <si>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</si>
  <si>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</si>
  <si>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</si>
  <si>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</si>
  <si>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</si>
  <si>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</si>
  <si>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</si>
  <si>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</si>
  <si>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</si>
  <si>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</si>
  <si>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</si>
  <si>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</si>
  <si>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</si>
  <si>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</si>
  <si>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</si>
  <si>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</si>
  <si>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</si>
  <si>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</si>
  <si>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</si>
  <si>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</si>
  <si>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</si>
  <si>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</si>
  <si>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</si>
  <si>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</si>
  <si>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</si>
  <si>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</si>
  <si>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</si>
  <si>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</si>
  <si>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</si>
  <si>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</si>
  <si>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</si>
  <si>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</si>
  <si>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</si>
  <si>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</si>
  <si>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</si>
  <si>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</si>
  <si>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</si>
  <si>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</si>
  <si>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</si>
  <si>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</si>
  <si>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</si>
  <si>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</si>
  <si>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</si>
  <si>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</si>
  <si>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</si>
  <si>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</si>
  <si>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</si>
  <si>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</si>
  <si>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</si>
  <si>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</si>
  <si>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</si>
  <si>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</si>
  <si>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</si>
  <si>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</si>
  <si>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</si>
  <si>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</si>
  <si>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</si>
  <si>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</si>
  <si>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</si>
  <si>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</si>
  <si>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</si>
  <si>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</si>
  <si>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</si>
  <si>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</si>
  <si>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</si>
  <si>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</si>
  <si>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</si>
  <si>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</si>
  <si>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</si>
  <si>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</si>
  <si>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</si>
  <si>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</si>
  <si>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</si>
  <si>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</si>
  <si>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</si>
  <si>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</si>
  <si>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</si>
  <si>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</si>
  <si>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</si>
  <si>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</si>
  <si>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</si>
  <si>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</si>
  <si>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</si>
  <si>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</si>
  <si>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</si>
  <si>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</si>
  <si>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</si>
  <si>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</si>
  <si>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</si>
  <si>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</si>
  <si>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</si>
  <si>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</si>
  <si>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</si>
  <si>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</si>
  <si>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</si>
  <si>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</si>
  <si>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</si>
  <si>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</si>
  <si>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</si>
  <si>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</si>
  <si>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</si>
  <si>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</si>
  <si>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</si>
  <si>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</si>
  <si>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</si>
  <si>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</si>
  <si>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</si>
  <si>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</si>
  <si>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</si>
  <si>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</si>
  <si>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</si>
  <si>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</si>
  <si>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</si>
  <si>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</si>
  <si>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</si>
  <si>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</si>
  <si>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</si>
  <si>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</si>
  <si>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</si>
  <si>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</si>
  <si>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</si>
  <si>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</si>
  <si>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</si>
  <si>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</si>
  <si>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</si>
  <si>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</si>
  <si>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</si>
  <si>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</si>
  <si>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</si>
  <si>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</si>
  <si>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</si>
  <si>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</si>
  <si>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</si>
  <si>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</si>
  <si>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</si>
  <si>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</si>
  <si>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</si>
  <si>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</si>
  <si>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</si>
  <si>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</si>
  <si>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</si>
  <si>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</si>
  <si>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</si>
  <si>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</si>
  <si>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</si>
  <si>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</si>
  <si>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</si>
  <si>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</si>
  <si>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</si>
  <si>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</si>
  <si>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</si>
  <si>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</si>
  <si>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</si>
  <si>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</si>
  <si>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</si>
  <si>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</si>
  <si>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</si>
  <si>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</si>
  <si>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</si>
  <si>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</si>
  <si>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</si>
  <si>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</si>
  <si>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</si>
  <si>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</si>
  <si>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</si>
  <si>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</si>
  <si>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</si>
  <si>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</si>
  <si>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</si>
  <si>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</si>
  <si>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</si>
  <si>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</si>
  <si>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</si>
  <si>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</si>
  <si>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</si>
  <si>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</si>
  <si>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</si>
  <si>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</si>
  <si>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</si>
  <si>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</si>
  <si>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</si>
  <si>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</si>
  <si>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</si>
  <si>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</si>
  <si>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</si>
  <si>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</si>
  <si>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</si>
  <si>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</si>
  <si>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</si>
  <si>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</si>
  <si>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</si>
  <si>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</si>
  <si>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</si>
  <si>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</si>
  <si>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</si>
  <si>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</si>
  <si>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</si>
  <si>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</si>
  <si>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</si>
  <si>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</si>
  <si>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</si>
  <si>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</si>
  <si>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</si>
  <si>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</si>
  <si>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</si>
  <si>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</si>
  <si>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</si>
  <si>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</si>
  <si>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</si>
  <si>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</si>
  <si>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</si>
  <si>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</si>
  <si>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</si>
  <si>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</si>
  <si>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</si>
  <si>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</si>
  <si>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</si>
  <si>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</si>
  <si>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</si>
  <si>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</si>
  <si>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</si>
  <si>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</si>
  <si>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</si>
  <si>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</si>
  <si>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</si>
  <si>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</si>
  <si>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</si>
  <si>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</si>
  <si>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</si>
  <si>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</si>
  <si>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</si>
  <si>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</si>
  <si>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</si>
  <si>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</si>
  <si>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</si>
  <si>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</si>
  <si>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</si>
  <si>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</si>
  <si>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</si>
  <si>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</si>
  <si>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</si>
  <si>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</si>
  <si>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</si>
  <si>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</si>
  <si>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</si>
  <si>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</si>
  <si>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</si>
  <si>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</si>
  <si>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</si>
  <si>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</si>
  <si>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</si>
  <si>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</si>
  <si>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</si>
  <si>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</si>
  <si>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</si>
  <si>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</si>
  <si>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</si>
  <si>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</si>
  <si>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</si>
  <si>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</si>
  <si>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</si>
  <si>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</si>
  <si>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</si>
  <si>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</si>
  <si>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</si>
  <si>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</si>
  <si>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</si>
  <si>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</si>
  <si>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</si>
  <si>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</si>
  <si>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</si>
  <si>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</si>
  <si>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</si>
  <si>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</si>
  <si>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</si>
  <si>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</si>
  <si>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</si>
  <si>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</si>
  <si>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</si>
  <si>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</si>
  <si>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</si>
  <si>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</si>
  <si>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</si>
  <si>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</si>
  <si>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</si>
  <si>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</si>
  <si>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</si>
  <si>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</si>
  <si>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</si>
  <si>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</si>
  <si>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</si>
  <si>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</si>
  <si>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</si>
  <si>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</si>
  <si>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</si>
  <si>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</si>
  <si>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</si>
  <si>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</si>
  <si>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</si>
  <si>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</si>
  <si>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</si>
  <si>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</si>
  <si>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</si>
  <si>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</si>
  <si>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</si>
  <si>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</si>
  <si>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</si>
  <si>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</si>
  <si>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</si>
  <si>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</si>
  <si>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</si>
  <si>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</si>
  <si>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</si>
  <si>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</si>
  <si>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</si>
  <si>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</si>
  <si>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</si>
  <si>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</si>
  <si>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</si>
  <si>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</si>
  <si>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</si>
  <si>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</si>
  <si>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</si>
  <si>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</si>
  <si>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</si>
  <si>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</si>
  <si>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</si>
  <si>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</si>
  <si>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</si>
  <si>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</si>
  <si>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</si>
  <si>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</si>
  <si>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</si>
  <si>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</si>
  <si>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</si>
  <si>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</si>
  <si>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</si>
  <si>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</si>
  <si>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</si>
  <si>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</si>
  <si>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</si>
  <si>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</si>
  <si>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</si>
  <si>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</si>
  <si>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</si>
  <si>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</si>
  <si>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</si>
  <si>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</si>
  <si>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</si>
  <si>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</si>
  <si>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</si>
  <si>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</si>
  <si>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</si>
  <si>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</si>
  <si>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</si>
  <si>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</si>
  <si>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</si>
  <si>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</si>
  <si>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</si>
  <si>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</si>
  <si>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</si>
  <si>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</si>
  <si>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</si>
  <si>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</si>
  <si>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</si>
  <si>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</si>
  <si>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</si>
  <si>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</si>
  <si>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</si>
  <si>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</si>
  <si>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</si>
  <si>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</si>
  <si>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</si>
  <si>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</si>
  <si>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</si>
  <si>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</si>
  <si>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</si>
  <si>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</si>
  <si>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</si>
  <si>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</si>
  <si>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</si>
  <si>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</si>
  <si>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</si>
  <si>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</si>
  <si>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</si>
  <si>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</si>
  <si>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</si>
  <si>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</si>
  <si>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</si>
  <si>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</si>
  <si>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</si>
  <si>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</si>
  <si>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</si>
  <si>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</si>
  <si>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</si>
  <si>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</si>
  <si>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</si>
  <si>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</si>
  <si>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</si>
  <si>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</si>
  <si>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</si>
  <si>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</si>
  <si>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</si>
  <si>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</si>
  <si>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</si>
  <si>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</si>
  <si>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</si>
  <si>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</si>
  <si>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</si>
  <si>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</si>
  <si>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</si>
  <si>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</si>
  <si>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</si>
  <si>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</si>
  <si>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</si>
  <si>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</si>
  <si>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</si>
  <si>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</si>
  <si>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</si>
  <si>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</si>
  <si>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</si>
  <si>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</si>
  <si>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</si>
  <si>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</si>
  <si>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</si>
  <si>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</si>
  <si>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</si>
  <si>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</si>
  <si>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</si>
  <si>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</si>
  <si>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</si>
  <si>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</si>
  <si>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</si>
  <si>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</si>
  <si>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</si>
  <si>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</si>
  <si>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</si>
  <si>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</si>
  <si>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</si>
  <si>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</si>
  <si>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</si>
  <si>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</si>
  <si>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</si>
  <si>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</si>
  <si>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</si>
  <si>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</si>
  <si>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</si>
  <si>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</si>
  <si>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</si>
  <si>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</si>
  <si>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</si>
  <si>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</si>
  <si>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</si>
  <si>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</si>
  <si>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</si>
  <si>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</si>
  <si>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</si>
  <si>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</si>
  <si>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</si>
  <si>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</si>
  <si>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</si>
  <si>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</si>
  <si>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</si>
  <si>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</si>
  <si>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</si>
  <si>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</si>
  <si>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</si>
  <si>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</si>
  <si>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</si>
  <si>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</si>
  <si>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</si>
  <si>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</si>
  <si>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</si>
  <si>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</si>
  <si>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</si>
  <si>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</si>
  <si>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</si>
  <si>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</si>
  <si>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</si>
  <si>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</si>
  <si>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</si>
  <si>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</si>
  <si>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</si>
  <si>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</si>
  <si>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</si>
  <si>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</si>
  <si>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</si>
  <si>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</si>
  <si>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</si>
  <si>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</si>
  <si>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</si>
  <si>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</si>
  <si>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</si>
  <si>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</si>
  <si>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</si>
  <si>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</si>
  <si>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</si>
  <si>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</si>
  <si>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</si>
  <si>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</si>
  <si>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</si>
  <si>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</si>
  <si>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</si>
  <si>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</si>
  <si>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</si>
  <si>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</si>
  <si>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</si>
  <si>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</si>
  <si>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</si>
  <si>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</si>
  <si>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</si>
  <si>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</si>
  <si>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</si>
  <si>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</si>
  <si>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</si>
  <si>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</si>
  <si>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</si>
  <si>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</si>
  <si>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</si>
  <si>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</si>
  <si>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</si>
  <si>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</si>
  <si>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</si>
  <si>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</si>
  <si>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</si>
  <si>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</si>
  <si>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</si>
  <si>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</si>
  <si>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</si>
  <si>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</si>
  <si>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</si>
  <si>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</si>
  <si>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</si>
  <si>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</si>
  <si>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</si>
  <si>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</si>
  <si>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</si>
  <si>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</si>
  <si>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</si>
  <si>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</si>
  <si>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</si>
  <si>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</si>
  <si>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</si>
  <si>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</si>
  <si>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</si>
  <si>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</si>
  <si>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</si>
  <si>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</si>
  <si>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</si>
  <si>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</si>
  <si>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</si>
  <si>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</si>
  <si>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</si>
  <si>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</si>
  <si>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</si>
  <si>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</si>
  <si>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</si>
  <si>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</si>
  <si>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</si>
  <si>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</si>
  <si>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</si>
  <si>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</si>
  <si>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</si>
  <si>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</si>
  <si>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</si>
  <si>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</si>
  <si>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</si>
  <si>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</si>
  <si>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</si>
  <si>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</si>
  <si>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</si>
  <si>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</si>
  <si>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</si>
  <si>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</si>
  <si>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</si>
  <si>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</si>
  <si>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</si>
  <si>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</si>
  <si>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</si>
  <si>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</si>
  <si>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</si>
  <si>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</si>
  <si>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</si>
  <si>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</si>
  <si>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</si>
  <si>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</si>
  <si>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</si>
  <si>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</si>
  <si>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</si>
  <si>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</si>
  <si>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</si>
  <si>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</si>
  <si>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</si>
  <si>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</si>
  <si>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</si>
  <si>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</si>
  <si>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</si>
  <si>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</si>
  <si>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</si>
  <si>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</si>
  <si>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</si>
  <si>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</si>
  <si>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</si>
  <si>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</si>
  <si>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</si>
  <si>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</si>
  <si>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</si>
  <si>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</si>
  <si>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</si>
  <si>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</si>
  <si>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</si>
  <si>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</si>
  <si>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</si>
  <si>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</si>
  <si>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</si>
  <si>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</si>
  <si>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</si>
  <si>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</si>
  <si>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</si>
  <si>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</si>
  <si>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</si>
  <si>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</si>
  <si>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</si>
  <si>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</si>
  <si>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</si>
  <si>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</si>
  <si>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</si>
  <si>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</si>
  <si>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</si>
  <si>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</si>
  <si>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</si>
  <si>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</si>
  <si>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</si>
  <si>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</si>
  <si>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</si>
  <si>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</si>
  <si>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</si>
  <si>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</si>
  <si>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</si>
  <si>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</si>
  <si>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</si>
  <si>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</si>
  <si>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</si>
  <si>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</si>
  <si>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</si>
  <si>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</si>
  <si>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</si>
  <si>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</si>
  <si>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</si>
  <si>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</si>
  <si>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</si>
  <si>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</si>
  <si>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</si>
  <si>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</si>
  <si>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</si>
  <si>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</si>
  <si>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</si>
  <si>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</si>
  <si>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</si>
  <si>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</si>
  <si>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</si>
  <si>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</si>
  <si>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</si>
  <si>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</si>
  <si>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</si>
  <si>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</si>
  <si>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</si>
  <si>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</si>
  <si>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</si>
  <si>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</si>
  <si>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</si>
  <si>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</si>
  <si>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</si>
  <si>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</si>
  <si>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</si>
  <si>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</si>
  <si>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</si>
  <si>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</si>
  <si>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</si>
  <si>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</si>
  <si>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</si>
  <si>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</si>
  <si>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</si>
  <si>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</si>
  <si>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</si>
  <si>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</si>
  <si>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</si>
  <si>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</si>
  <si>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</si>
  <si>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</si>
  <si>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</si>
  <si>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</si>
  <si>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</si>
  <si>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</si>
  <si>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</si>
  <si>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</si>
  <si>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</si>
  <si>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</si>
  <si>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</si>
  <si>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</si>
  <si>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</si>
  <si>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</si>
  <si>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</si>
  <si>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</si>
  <si>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</si>
  <si>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</si>
  <si>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</si>
  <si>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</si>
  <si>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</si>
  <si>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</si>
  <si>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</si>
  <si>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</si>
  <si>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</si>
  <si>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</si>
  <si>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</si>
  <si>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</si>
  <si>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</si>
  <si>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</si>
  <si>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</si>
  <si>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</si>
  <si>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</si>
  <si>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</si>
  <si>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</si>
  <si>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</si>
  <si>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</si>
  <si>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</si>
  <si>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</si>
  <si>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</si>
  <si>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</si>
  <si>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</si>
  <si>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</si>
  <si>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</si>
  <si>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</si>
  <si>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</si>
  <si>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</si>
  <si>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</si>
  <si>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</si>
  <si>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</si>
  <si>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</si>
  <si>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</si>
  <si>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</si>
  <si>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</si>
  <si>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</si>
  <si>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</si>
  <si>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</si>
  <si>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</si>
  <si>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</si>
  <si>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</si>
  <si>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</si>
  <si>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</si>
  <si>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</si>
  <si>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</si>
  <si>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</si>
  <si>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</si>
  <si>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</si>
  <si>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</si>
  <si>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</si>
  <si>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</si>
  <si>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</si>
  <si>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</si>
  <si>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</si>
  <si>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</si>
  <si>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</si>
  <si>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</si>
  <si>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</si>
  <si>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</si>
  <si>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</si>
  <si>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</si>
  <si>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</si>
  <si>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</si>
  <si>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</si>
  <si>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</si>
  <si>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</si>
  <si>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</si>
  <si>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</si>
  <si>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</si>
  <si>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</si>
  <si>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</si>
  <si>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</si>
  <si>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</si>
  <si>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</si>
  <si>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</si>
  <si>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</si>
  <si>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</si>
  <si>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</si>
  <si>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</si>
  <si>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</si>
  <si>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</si>
  <si>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</si>
  <si>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</si>
  <si>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</si>
  <si>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</si>
  <si>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</si>
  <si>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</si>
  <si>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</si>
  <si>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</si>
  <si>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</si>
  <si>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</si>
  <si>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</si>
  <si>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</si>
  <si>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</si>
  <si>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</si>
  <si>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</si>
  <si>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</si>
  <si>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</si>
  <si>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</si>
  <si>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</si>
  <si>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</si>
  <si>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</si>
  <si>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</si>
  <si>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</si>
  <si>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</si>
  <si>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</si>
  <si>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</si>
  <si>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</si>
  <si>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</si>
  <si>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</si>
  <si>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</si>
  <si>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</si>
  <si>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</si>
  <si>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</si>
  <si>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</si>
  <si>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</si>
  <si>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</si>
  <si>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</si>
  <si>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</si>
  <si>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</si>
  <si>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</si>
  <si>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</si>
  <si>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</si>
  <si>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</si>
  <si>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</si>
  <si>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</si>
  <si>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</si>
  <si>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</si>
  <si>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</si>
  <si>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</si>
  <si>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</si>
  <si>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</si>
  <si>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</si>
  <si>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</si>
  <si>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</si>
  <si>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</si>
  <si>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</si>
  <si>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</si>
  <si>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</si>
  <si>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</si>
  <si>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</si>
  <si>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</si>
  <si>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</si>
  <si>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</si>
  <si>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</si>
  <si>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</si>
  <si>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</si>
  <si>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</si>
  <si>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</si>
  <si>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</si>
  <si>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</si>
  <si>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</si>
  <si>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</si>
  <si>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</si>
  <si>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</si>
  <si>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</si>
  <si>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</si>
  <si>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</si>
  <si>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</si>
  <si>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</si>
  <si>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</si>
  <si>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</si>
  <si>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</si>
  <si>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</si>
  <si>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</si>
  <si>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</si>
  <si>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</si>
  <si>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</si>
  <si>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</si>
  <si>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</si>
  <si>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</si>
  <si>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</si>
  <si>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</si>
  <si>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</si>
  <si>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</si>
  <si>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</si>
  <si>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</si>
  <si>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</si>
  <si>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</si>
  <si>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</si>
  <si>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</si>
  <si>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</si>
  <si>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</si>
  <si>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</si>
  <si>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</si>
  <si>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</si>
  <si>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</si>
  <si>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</si>
  <si>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</si>
  <si>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</si>
  <si>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</si>
  <si>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</si>
  <si>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</si>
  <si>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</si>
  <si>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</si>
  <si>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</si>
  <si>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</si>
  <si>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</si>
  <si>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</si>
  <si>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</si>
  <si>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</si>
  <si>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</si>
  <si>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</si>
  <si>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</si>
  <si>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</si>
  <si>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</si>
  <si>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</si>
  <si>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</si>
  <si>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</si>
  <si>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</si>
  <si>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</si>
  <si>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</si>
  <si>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</si>
  <si>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</si>
  <si>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</si>
  <si>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</si>
  <si>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</si>
  <si>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</si>
  <si>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</si>
  <si>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</si>
  <si>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</si>
  <si>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</si>
  <si>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</si>
  <si>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</si>
  <si>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</si>
  <si>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</si>
  <si>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</si>
  <si>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</si>
  <si>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</si>
  <si>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</si>
  <si>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</si>
  <si>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</si>
  <si>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</si>
  <si>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</si>
  <si>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</si>
  <si>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</si>
  <si>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</si>
  <si>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</si>
  <si>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</si>
  <si>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</si>
  <si>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</si>
  <si>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</si>
  <si>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</si>
  <si>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</si>
  <si>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</si>
  <si>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</si>
  <si>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</si>
  <si>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</si>
  <si>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</si>
  <si>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</si>
  <si>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</si>
  <si>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</si>
  <si>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</si>
  <si>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</si>
  <si>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</si>
  <si>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</si>
  <si>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</si>
  <si>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</si>
  <si>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</si>
  <si>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</si>
  <si>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</si>
  <si>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</si>
  <si>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</si>
  <si>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</si>
  <si>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</si>
  <si>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</si>
  <si>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</si>
  <si>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</si>
  <si>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</si>
  <si>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</si>
  <si>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</si>
  <si>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</si>
  <si>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</si>
  <si>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</si>
  <si>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</si>
  <si>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</si>
  <si>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</si>
  <si>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</si>
  <si>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</si>
  <si>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</si>
  <si>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</si>
  <si>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</si>
  <si>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</si>
  <si>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</si>
  <si>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</si>
  <si>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</si>
  <si>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</si>
  <si>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</si>
  <si>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</si>
  <si>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</si>
  <si>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</si>
  <si>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</si>
  <si>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</si>
  <si>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</si>
  <si>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</si>
  <si>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</si>
  <si>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</si>
  <si>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</si>
  <si>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</si>
  <si>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</si>
  <si>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</si>
  <si>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</si>
  <si>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</si>
  <si>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</si>
  <si>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</si>
  <si>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</si>
  <si>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</si>
  <si>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</si>
  <si>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</si>
  <si>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</si>
  <si>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</si>
  <si>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</si>
  <si>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</si>
  <si>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</si>
  <si>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</si>
  <si>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</si>
  <si>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</si>
  <si>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</si>
  <si>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</si>
  <si>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</si>
  <si>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</si>
  <si>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</si>
  <si>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</si>
  <si>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</si>
  <si>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</si>
  <si>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</si>
  <si>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</si>
  <si>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</si>
  <si>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</si>
  <si>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</si>
  <si>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</si>
  <si>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</si>
  <si>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</si>
  <si>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</si>
  <si>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</si>
  <si>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</si>
  <si>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</si>
  <si>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</si>
  <si>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</si>
  <si>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</si>
  <si>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</si>
  <si>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</si>
  <si>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</si>
  <si>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</si>
  <si>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</si>
  <si>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</si>
  <si>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</si>
  <si>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</si>
  <si>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</si>
  <si>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</si>
  <si>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</si>
  <si>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</si>
  <si>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</si>
  <si>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</si>
  <si>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</si>
  <si>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</si>
  <si>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</si>
  <si>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</si>
  <si>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</si>
  <si>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</si>
  <si>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</si>
  <si>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</si>
  <si>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</si>
  <si>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</si>
  <si>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</si>
  <si>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</si>
  <si>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</si>
  <si>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</si>
  <si>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</si>
  <si>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</si>
  <si>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</si>
  <si>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</si>
  <si>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</si>
  <si>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</si>
  <si>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</si>
  <si>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</si>
  <si>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</si>
  <si>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</si>
  <si>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</si>
  <si>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</si>
  <si>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</si>
  <si>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</si>
  <si>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</si>
  <si>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</si>
  <si>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</si>
  <si>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</si>
  <si>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</si>
  <si>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</si>
  <si>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</si>
  <si>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</si>
  <si>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</si>
  <si>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</si>
  <si>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</si>
  <si>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</si>
  <si>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</si>
  <si>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</si>
  <si>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</si>
  <si>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</si>
  <si>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</si>
  <si>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</si>
  <si>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</si>
  <si>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</si>
  <si>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</si>
  <si>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</si>
  <si>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</si>
  <si>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</si>
  <si>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</si>
  <si>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</si>
  <si>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</si>
  <si>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</si>
  <si>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</si>
  <si>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</si>
  <si>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</si>
  <si>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</si>
  <si>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</si>
  <si>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</si>
  <si>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</si>
  <si>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</si>
  <si>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</si>
  <si>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</si>
  <si>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</si>
  <si>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</si>
  <si>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</si>
  <si>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</si>
  <si>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</si>
  <si>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</si>
  <si>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</si>
  <si>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</si>
  <si>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</si>
  <si>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</si>
  <si>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</si>
  <si>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</si>
  <si>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</si>
  <si>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</si>
  <si>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</si>
  <si>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</si>
  <si>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</si>
  <si>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</si>
  <si>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</si>
  <si>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</si>
  <si>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</si>
  <si>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</si>
  <si>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</si>
  <si>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</si>
  <si>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</si>
  <si>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</si>
  <si>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</si>
  <si>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</si>
  <si>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</si>
  <si>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</si>
  <si>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</si>
  <si>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</si>
  <si>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</si>
  <si>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</si>
  <si>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</si>
  <si>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</si>
  <si>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</si>
  <si>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</si>
  <si>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</si>
  <si>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</si>
  <si>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</si>
  <si>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</si>
  <si>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</si>
  <si>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</si>
  <si>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</si>
  <si>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</si>
  <si>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</si>
  <si>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</si>
  <si>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</si>
  <si>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</si>
  <si>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</si>
  <si>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</si>
  <si>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</si>
  <si>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</si>
  <si>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</si>
  <si>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</si>
  <si>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</si>
  <si>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</si>
  <si>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</si>
  <si>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</si>
  <si>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</si>
  <si>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</si>
  <si>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</si>
  <si>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</si>
  <si>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</si>
  <si>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</si>
  <si>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</si>
  <si>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</si>
  <si>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</si>
  <si>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</si>
  <si>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</si>
  <si>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</si>
  <si>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</si>
  <si>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</si>
  <si>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</si>
  <si>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</si>
  <si>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</si>
  <si>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</si>
  <si>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</si>
  <si>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</si>
  <si>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</si>
  <si>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</si>
  <si>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</si>
  <si>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</si>
  <si>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</si>
  <si>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</si>
  <si>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</si>
  <si>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</si>
  <si>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</si>
  <si>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</si>
  <si>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</si>
  <si>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</si>
  <si>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</si>
  <si>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</si>
  <si>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</si>
  <si>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</si>
  <si>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</si>
  <si>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</si>
  <si>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</si>
  <si>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</si>
  <si>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</si>
  <si>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</si>
  <si>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</si>
  <si>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</si>
  <si>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</si>
  <si>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</si>
  <si>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</si>
  <si>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</si>
  <si>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</si>
  <si>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</si>
  <si>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</si>
  <si>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</si>
  <si>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</si>
  <si>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</si>
  <si>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</si>
  <si>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</si>
  <si>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</si>
  <si>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</si>
  <si>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</si>
  <si>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</si>
  <si>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</si>
  <si>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</si>
  <si>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</si>
  <si>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</si>
  <si>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</si>
  <si>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</si>
  <si>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</si>
  <si>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</si>
  <si>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</si>
  <si>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</si>
  <si>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</si>
  <si>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</si>
  <si>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</si>
  <si>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</si>
  <si>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</si>
  <si>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</si>
  <si>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</si>
  <si>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</si>
  <si>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</si>
  <si>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</si>
  <si>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</si>
  <si>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</si>
  <si>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</si>
  <si>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</si>
  <si>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</si>
  <si>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</si>
  <si>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</si>
  <si>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</si>
  <si>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</si>
  <si>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</si>
  <si>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</si>
  <si>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</si>
  <si>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</si>
  <si>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</si>
  <si>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</si>
  <si>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</si>
  <si>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</si>
  <si>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</si>
  <si>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</si>
  <si>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</si>
  <si>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</si>
  <si>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</si>
  <si>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</si>
  <si>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</si>
  <si>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</si>
  <si>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</si>
  <si>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</si>
  <si>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</si>
  <si>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</si>
  <si>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</si>
  <si>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</si>
  <si>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</si>
  <si>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</si>
  <si>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</si>
  <si>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</si>
  <si>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</si>
  <si>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</si>
  <si>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</si>
  <si>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</si>
  <si>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</si>
  <si>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</si>
  <si>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</si>
  <si>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</si>
  <si>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</si>
  <si>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</si>
  <si>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</si>
  <si>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</si>
  <si>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</si>
  <si>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</si>
  <si>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</si>
  <si>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</si>
  <si>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</si>
  <si>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</si>
  <si>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</si>
  <si>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</si>
  <si>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</si>
  <si>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</si>
  <si>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</si>
  <si>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</si>
  <si>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</si>
  <si>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</si>
  <si>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</si>
  <si>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</si>
  <si>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</si>
  <si>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</si>
  <si>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</si>
  <si>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</si>
  <si>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</si>
  <si>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</si>
  <si>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</si>
  <si>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</si>
  <si>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</si>
  <si>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</si>
  <si>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</si>
  <si>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</si>
  <si>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</si>
  <si>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</si>
  <si>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</si>
  <si>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</si>
  <si>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</si>
  <si>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</si>
  <si>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</si>
  <si>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</si>
  <si>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</si>
  <si>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</si>
  <si>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</si>
  <si>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</si>
  <si>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</si>
  <si>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</si>
  <si>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</si>
  <si>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</si>
  <si>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</si>
  <si>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</si>
  <si>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</si>
  <si>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</si>
  <si>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</si>
  <si>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</si>
  <si>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</si>
  <si>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</si>
  <si>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</si>
  <si>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</si>
  <si>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</si>
  <si>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</si>
  <si>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</si>
  <si>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</si>
  <si>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</si>
  <si>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</si>
  <si>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</si>
  <si>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</si>
  <si>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</si>
  <si>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</si>
  <si>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</si>
  <si>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</si>
  <si>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</si>
  <si>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</si>
  <si>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</si>
  <si>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</si>
  <si>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</si>
  <si>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</si>
  <si>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</si>
  <si>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</si>
  <si>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</si>
  <si>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</si>
  <si>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</si>
  <si>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</si>
  <si>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</si>
  <si>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</si>
  <si>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</si>
  <si>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</si>
  <si>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</si>
  <si>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</si>
  <si>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</si>
  <si>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</si>
  <si>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</si>
  <si>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</si>
  <si>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</si>
  <si>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</si>
  <si>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</si>
  <si>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</si>
  <si>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</si>
  <si>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</si>
  <si>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</si>
  <si>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</si>
  <si>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</si>
  <si>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</si>
  <si>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</si>
  <si>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</si>
  <si>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</si>
  <si>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</si>
  <si>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</si>
  <si>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</si>
  <si>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</si>
  <si>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</si>
  <si>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</si>
  <si>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</si>
  <si>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</si>
  <si>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</si>
  <si>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</si>
  <si>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</si>
  <si>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</si>
  <si>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</si>
  <si>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</si>
  <si>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</si>
  <si>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</si>
  <si>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</si>
  <si>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</si>
  <si>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</si>
  <si>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</si>
  <si>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</si>
  <si>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</si>
  <si>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</si>
  <si>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</si>
  <si>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</si>
  <si>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</si>
  <si>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</si>
  <si>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</si>
  <si>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</si>
  <si>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</si>
  <si>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</si>
  <si>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</si>
  <si>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</si>
  <si>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</si>
  <si>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</si>
  <si>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</si>
  <si>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</si>
  <si>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</si>
  <si>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</si>
  <si>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</si>
  <si>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</si>
  <si>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</si>
  <si>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</si>
  <si>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</si>
  <si>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</si>
  <si>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</si>
  <si>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</si>
  <si>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</si>
  <si>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</si>
  <si>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</si>
  <si>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</si>
  <si>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</si>
  <si>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</si>
  <si>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</si>
  <si>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</si>
  <si>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</si>
  <si>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</si>
  <si>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</si>
  <si>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</si>
  <si>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</si>
  <si>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</si>
  <si>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</si>
  <si>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</si>
  <si>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</si>
  <si>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</si>
  <si>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</si>
  <si>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</si>
  <si>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</si>
  <si>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</si>
  <si>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</si>
  <si>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</si>
  <si>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</si>
  <si>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</si>
  <si>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</si>
  <si>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</si>
  <si>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</si>
  <si>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</si>
  <si>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</si>
  <si>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</si>
  <si>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</si>
  <si>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</si>
  <si>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</si>
  <si>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</si>
  <si>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</si>
  <si>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</si>
  <si>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</si>
  <si>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</si>
  <si>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</si>
  <si>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</si>
  <si>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</si>
  <si>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</si>
  <si>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</si>
  <si>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</si>
  <si>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</si>
  <si>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</si>
  <si>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</si>
  <si>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</si>
  <si>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</si>
  <si>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</si>
  <si>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</si>
  <si>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</si>
  <si>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</si>
  <si>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</si>
  <si>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</si>
  <si>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</si>
  <si>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</si>
  <si>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</si>
  <si>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</si>
  <si>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</si>
  <si>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</si>
  <si>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</si>
  <si>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</si>
  <si>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</si>
  <si>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</si>
  <si>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</si>
  <si>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</si>
  <si>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</si>
  <si>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</si>
  <si>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</si>
  <si>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</si>
  <si>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</si>
  <si>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</si>
  <si>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</si>
  <si>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</si>
  <si>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</si>
  <si>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</si>
  <si>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</si>
  <si>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</si>
  <si>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</si>
  <si>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</si>
  <si>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</si>
  <si>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</si>
  <si>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</si>
  <si>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</si>
  <si>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</si>
  <si>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</si>
  <si>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</si>
  <si>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</si>
  <si>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</si>
  <si>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</si>
  <si>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</si>
  <si>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</si>
  <si>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</si>
  <si>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</si>
  <si>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</si>
  <si>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</si>
  <si>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</si>
  <si>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</si>
  <si>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</si>
  <si>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</si>
  <si>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</si>
  <si>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</si>
  <si>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</si>
  <si>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</si>
  <si>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</si>
  <si>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</si>
  <si>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</si>
  <si>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</si>
  <si>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</si>
  <si>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</si>
  <si>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</si>
  <si>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</si>
  <si>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</si>
  <si>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</si>
  <si>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</si>
  <si>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</si>
  <si>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</si>
  <si>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</si>
  <si>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</si>
  <si>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</si>
  <si>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</si>
  <si>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</si>
  <si>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</si>
  <si>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</si>
  <si>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</si>
  <si>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</si>
  <si>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</si>
  <si>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</si>
  <si>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</si>
  <si>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</si>
  <si>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</si>
  <si>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</si>
  <si>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</si>
  <si>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</si>
  <si>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</si>
  <si>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</si>
  <si>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</si>
  <si>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</si>
  <si>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</si>
  <si>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</si>
  <si>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</si>
  <si>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</si>
  <si>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</si>
  <si>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</si>
  <si>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</si>
  <si>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</si>
  <si>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</si>
  <si>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</si>
  <si>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</si>
  <si>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</si>
  <si>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</si>
  <si>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</si>
  <si>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</si>
  <si>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</si>
  <si>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</si>
  <si>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</si>
  <si>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</si>
  <si>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</si>
  <si>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</si>
  <si>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</si>
  <si>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</si>
  <si>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</si>
  <si>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</si>
  <si>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</si>
  <si>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</si>
  <si>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</si>
  <si>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</si>
  <si>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</si>
  <si>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</si>
  <si>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</si>
  <si>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</si>
  <si>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</si>
  <si>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</si>
  <si>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</si>
  <si>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</si>
  <si>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</si>
  <si>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</si>
  <si>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</si>
  <si>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</si>
  <si>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</si>
  <si>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</si>
  <si>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</si>
  <si>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</si>
  <si>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</si>
  <si>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</si>
  <si>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</si>
  <si>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</si>
  <si>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</si>
  <si>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</si>
  <si>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</si>
  <si>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</si>
  <si>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</si>
  <si>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</si>
  <si>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</si>
  <si>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</si>
  <si>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</si>
  <si>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</si>
  <si>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</si>
  <si>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</si>
  <si>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</si>
  <si>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</si>
  <si>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</si>
  <si>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</si>
  <si>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</si>
  <si>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</si>
  <si>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</si>
  <si>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</si>
  <si>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</si>
  <si>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</si>
  <si>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</si>
  <si>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</si>
  <si>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</si>
  <si>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</si>
  <si>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</si>
  <si>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</si>
  <si>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</si>
  <si>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</si>
  <si>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</si>
  <si>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</si>
  <si>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</si>
  <si>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</si>
  <si>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</si>
  <si>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</si>
  <si>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</si>
  <si>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</si>
  <si>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</si>
  <si>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</si>
  <si>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</si>
  <si>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</si>
  <si>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</si>
  <si>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</si>
  <si>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</si>
  <si>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</si>
  <si>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</si>
  <si>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</si>
  <si>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</si>
  <si>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</si>
  <si>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</si>
  <si>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</si>
  <si>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</si>
  <si>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</si>
  <si>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</si>
  <si>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</si>
  <si>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</si>
  <si>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</si>
  <si>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</si>
  <si>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</si>
  <si>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</si>
  <si>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</si>
  <si>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</si>
  <si>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</si>
  <si>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</si>
  <si>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</si>
  <si>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</si>
  <si>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</si>
  <si>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</si>
  <si>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</si>
  <si>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</si>
  <si>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</si>
  <si>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</si>
  <si>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</si>
  <si>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</si>
  <si>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</si>
  <si>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</si>
  <si>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</si>
  <si>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</si>
  <si>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</si>
  <si>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</si>
  <si>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</si>
  <si>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</si>
  <si>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</si>
  <si>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</si>
  <si>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</si>
  <si>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</si>
  <si>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</si>
  <si>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</si>
  <si>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</si>
  <si>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</si>
  <si>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</si>
  <si>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</si>
  <si>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</si>
  <si>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</si>
  <si>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</si>
  <si>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</si>
  <si>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</si>
  <si>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</si>
  <si>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</si>
  <si>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</si>
  <si>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</si>
  <si>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</si>
  <si>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</si>
  <si>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</si>
  <si>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</si>
  <si>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</si>
  <si>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</si>
  <si>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</si>
  <si>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</si>
  <si>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</si>
  <si>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</si>
  <si>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</si>
  <si>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</si>
  <si>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</si>
  <si>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</si>
  <si>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</si>
  <si>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</si>
  <si>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</si>
  <si>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</si>
  <si>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</si>
  <si>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</si>
  <si>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</si>
  <si>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</si>
  <si>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</si>
  <si>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</si>
  <si>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</si>
  <si>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</si>
  <si>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</si>
  <si>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</si>
  <si>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</si>
  <si>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</si>
  <si>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</si>
  <si>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</si>
  <si>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</si>
  <si>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</si>
  <si>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</si>
  <si>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</si>
  <si>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</si>
  <si>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</si>
  <si>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</si>
  <si>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</si>
  <si>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</si>
  <si>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</si>
  <si>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</si>
  <si>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</si>
  <si>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</si>
  <si>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</si>
  <si>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</si>
  <si>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</si>
  <si>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</si>
  <si>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</si>
  <si>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</si>
  <si>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</si>
  <si>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</si>
  <si>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</si>
  <si>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</si>
  <si>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</si>
  <si>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</si>
  <si>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</si>
  <si>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</si>
  <si>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</si>
  <si>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</si>
  <si>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</si>
  <si>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</si>
  <si>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</si>
  <si>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</si>
  <si>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</si>
  <si>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</si>
  <si>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</si>
  <si>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</si>
  <si>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</si>
  <si>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</si>
  <si>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</si>
  <si>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</si>
  <si>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</si>
  <si>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</si>
  <si>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</si>
  <si>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</si>
  <si>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</si>
  <si>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</si>
  <si>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</si>
  <si>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</si>
  <si>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</si>
  <si>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</si>
  <si>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</si>
  <si>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</si>
  <si>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</si>
  <si>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</si>
  <si>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</si>
  <si>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</si>
  <si>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</si>
  <si>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</si>
  <si>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</si>
  <si>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</si>
  <si>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</si>
  <si>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</si>
  <si>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</si>
  <si>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</si>
  <si>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</si>
  <si>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</si>
  <si>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</si>
  <si>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</si>
  <si>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</si>
  <si>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</si>
  <si>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</si>
  <si>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</si>
  <si>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</si>
  <si>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</si>
  <si>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</si>
  <si>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</si>
  <si>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</si>
  <si>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</si>
  <si>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</si>
  <si>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</si>
  <si>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</si>
  <si>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</si>
  <si>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</si>
  <si>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</si>
  <si>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</si>
  <si>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</si>
  <si>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</si>
  <si>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</si>
  <si>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</si>
  <si>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</si>
  <si>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</si>
  <si>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</si>
  <si>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</si>
  <si>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</si>
  <si>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</si>
  <si>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</si>
  <si>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</si>
  <si>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</si>
  <si>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</si>
  <si>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</si>
  <si>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</si>
  <si>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</si>
  <si>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</si>
  <si>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</si>
  <si>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</si>
  <si>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</si>
  <si>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</si>
  <si>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</si>
  <si>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</si>
  <si>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</si>
  <si>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</si>
  <si>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</si>
  <si>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</si>
  <si>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</si>
  <si>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</si>
  <si>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</si>
  <si>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</si>
  <si>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</si>
  <si>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</si>
  <si>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</si>
  <si>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</si>
  <si>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</si>
  <si>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</si>
  <si>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</si>
  <si>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</si>
  <si>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</si>
  <si>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</si>
  <si>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</si>
  <si>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</si>
  <si>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</si>
  <si>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</si>
  <si>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</si>
  <si>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</si>
  <si>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</si>
  <si>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</si>
  <si>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</si>
  <si>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</si>
  <si>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</si>
  <si>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</si>
  <si>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</si>
  <si>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</si>
  <si>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</si>
  <si>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</si>
  <si>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</si>
  <si>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</si>
  <si>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</si>
  <si>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</si>
  <si>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</si>
  <si>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</si>
  <si>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</si>
  <si>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</si>
  <si>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</si>
  <si>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</si>
  <si>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</si>
  <si>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</si>
  <si>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</si>
  <si>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</si>
  <si>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</si>
  <si>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</si>
  <si>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</si>
  <si>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</si>
  <si>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</si>
  <si>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</si>
  <si>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</si>
  <si>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</si>
  <si>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</si>
  <si>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</si>
  <si>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</si>
  <si>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</si>
  <si>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</si>
  <si>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</si>
  <si>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</si>
  <si>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</si>
  <si>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</si>
  <si>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</si>
  <si>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</si>
  <si>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</si>
  <si>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</si>
  <si>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</si>
  <si>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</si>
  <si>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</si>
  <si>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</si>
  <si>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</si>
  <si>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</si>
  <si>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</si>
  <si>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</si>
  <si>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</si>
  <si>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</si>
  <si>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</si>
  <si>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</si>
  <si>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</si>
  <si>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</si>
  <si>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</si>
  <si>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</si>
  <si>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</si>
  <si>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</si>
  <si>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</si>
  <si>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</si>
  <si>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</si>
  <si>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</si>
  <si>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</si>
  <si>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</si>
  <si>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</si>
  <si>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</si>
  <si>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</si>
  <si>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</si>
  <si>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</si>
  <si>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</si>
  <si>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</si>
  <si>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</si>
  <si>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</si>
  <si>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</si>
  <si>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</si>
  <si>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</si>
  <si>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</si>
  <si>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</si>
  <si>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</si>
  <si>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</si>
  <si>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</si>
  <si>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</si>
  <si>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</si>
  <si>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</si>
  <si>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</si>
  <si>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</si>
  <si>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</si>
  <si>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</si>
  <si>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</si>
  <si>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</si>
  <si>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</si>
  <si>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</si>
  <si>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</si>
  <si>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</si>
  <si>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</si>
  <si>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</si>
  <si>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</si>
  <si>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</si>
  <si>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</si>
  <si>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</si>
  <si>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</si>
  <si>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</si>
  <si>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</si>
  <si>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</si>
  <si>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</si>
  <si>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</si>
  <si>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</si>
  <si>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</si>
  <si>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</si>
  <si>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</si>
  <si>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</si>
  <si>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</si>
  <si>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</si>
  <si>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</si>
  <si>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</si>
  <si>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</si>
  <si>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</si>
  <si>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</si>
  <si>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</si>
  <si>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</si>
  <si>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</si>
  <si>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</si>
  <si>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</si>
  <si>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</si>
  <si>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</si>
  <si>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</si>
  <si>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</si>
  <si>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</si>
  <si>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</si>
  <si>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</si>
  <si>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</si>
  <si>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</si>
  <si>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</si>
  <si>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</si>
  <si>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</si>
  <si>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</si>
  <si>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</si>
  <si>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</si>
  <si>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</si>
  <si>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</si>
  <si>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</si>
  <si>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</si>
  <si>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</si>
  <si>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</si>
  <si>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</si>
  <si>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</si>
  <si>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</si>
  <si>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</si>
  <si>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</si>
  <si>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</si>
  <si>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</si>
  <si>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</si>
  <si>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</si>
  <si>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</si>
  <si>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</si>
  <si>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</si>
  <si>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</si>
  <si>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</si>
  <si>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</si>
  <si>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</si>
  <si>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</si>
  <si>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</si>
  <si>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</si>
  <si>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</si>
  <si>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</si>
  <si>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</si>
  <si>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</si>
  <si>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</si>
  <si>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</si>
  <si>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</si>
  <si>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</si>
  <si>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</si>
  <si>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</si>
  <si>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</si>
  <si>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</si>
  <si>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</si>
  <si>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</si>
  <si>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</si>
  <si>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</si>
  <si>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</si>
  <si>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</si>
  <si>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</si>
  <si>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</si>
  <si>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</si>
  <si>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</si>
  <si>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</si>
  <si>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</si>
  <si>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</si>
  <si>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</si>
  <si>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</si>
  <si>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</si>
  <si>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</si>
  <si>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</si>
  <si>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</si>
  <si>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</si>
  <si>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</si>
  <si>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</si>
  <si>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</si>
  <si>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</si>
  <si>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</si>
  <si>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</si>
  <si>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</si>
  <si>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</si>
  <si>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</si>
  <si>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</si>
  <si>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</si>
  <si>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</si>
  <si>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</si>
  <si>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</si>
  <si>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</si>
  <si>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</si>
  <si>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</si>
  <si>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</si>
  <si>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</si>
  <si>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</si>
  <si>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</si>
  <si>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</si>
  <si>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</si>
  <si>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</si>
  <si>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</si>
  <si>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</si>
  <si>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</si>
  <si>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</si>
  <si>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</si>
  <si>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</si>
  <si>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</si>
  <si>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</si>
  <si>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</si>
  <si>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</si>
  <si>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</si>
  <si>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</si>
  <si>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</si>
  <si>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</si>
  <si>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</si>
  <si>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</si>
  <si>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</si>
  <si>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</si>
  <si>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</si>
  <si>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</si>
  <si>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</si>
  <si>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</si>
  <si>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</si>
  <si>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</si>
  <si>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</si>
  <si>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</si>
  <si>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</si>
  <si>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</si>
  <si>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</si>
  <si>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</si>
  <si>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</si>
  <si>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</si>
  <si>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</si>
  <si>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</si>
  <si>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</si>
  <si>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</si>
  <si>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</si>
  <si>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</si>
  <si>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</si>
  <si>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</si>
  <si>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</si>
  <si>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</si>
  <si>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</si>
  <si>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</si>
  <si>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</si>
  <si>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</si>
  <si>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</si>
  <si>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</si>
  <si>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</si>
  <si>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</si>
  <si>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</si>
  <si>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</si>
  <si>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</si>
  <si>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</si>
  <si>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</si>
  <si>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</si>
  <si>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</si>
  <si>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</si>
  <si>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</si>
  <si>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</si>
  <si>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</si>
  <si>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</si>
  <si>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</si>
  <si>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</si>
  <si>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</si>
  <si>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</si>
  <si>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</si>
  <si>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</si>
  <si>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</si>
  <si>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</si>
  <si>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</si>
  <si>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</si>
  <si>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</si>
  <si>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</si>
  <si>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</si>
  <si>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</si>
  <si>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</si>
  <si>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</si>
  <si>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</si>
  <si>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</si>
  <si>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</si>
  <si>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</si>
  <si>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</si>
  <si>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</si>
  <si>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</si>
  <si>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</si>
  <si>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</si>
  <si>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</si>
  <si>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</si>
  <si>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</si>
  <si>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</si>
  <si>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</si>
  <si>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</si>
  <si>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</si>
  <si>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</si>
  <si>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</si>
  <si>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</si>
  <si>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</si>
  <si>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</si>
  <si>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</si>
  <si>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</si>
  <si>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</si>
  <si>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</si>
  <si>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</si>
  <si>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</si>
  <si>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</si>
  <si>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</si>
  <si>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</si>
  <si>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</si>
  <si>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</si>
  <si>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</si>
  <si>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</si>
  <si>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</si>
  <si>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</si>
  <si>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</si>
  <si>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</si>
  <si>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</si>
  <si>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</si>
  <si>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</si>
  <si>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</si>
  <si>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</si>
  <si>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</si>
  <si>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</si>
  <si>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</si>
  <si>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</si>
  <si>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</si>
  <si>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</si>
  <si>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</si>
  <si>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</si>
  <si>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</si>
  <si>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</si>
  <si>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</si>
  <si>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</si>
  <si>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</si>
  <si>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</si>
  <si>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</si>
  <si>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</si>
  <si>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</si>
  <si>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</si>
  <si>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</si>
  <si>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</si>
  <si>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</si>
  <si>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</si>
  <si>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</si>
  <si>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</si>
  <si>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</si>
  <si>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</si>
  <si>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</si>
  <si>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</si>
  <si>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</si>
  <si>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</si>
  <si>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</si>
  <si>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</si>
  <si>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</si>
  <si>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</si>
  <si>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</si>
  <si>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</si>
  <si>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</si>
  <si>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</si>
  <si>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</si>
  <si>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</si>
  <si>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</si>
  <si>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</si>
  <si>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</si>
  <si>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</si>
  <si>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</si>
  <si>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</si>
  <si>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</si>
  <si>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</si>
  <si>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</si>
  <si>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</si>
  <si>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</si>
  <si>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</si>
  <si>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</si>
  <si>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</si>
  <si>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</si>
  <si>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</si>
  <si>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</si>
  <si>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</si>
  <si>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</si>
  <si>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</si>
  <si>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</si>
  <si>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</si>
  <si>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</si>
  <si>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</si>
  <si>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</si>
  <si>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</si>
  <si>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</si>
  <si>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</si>
  <si>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</si>
  <si>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</si>
  <si>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</si>
  <si>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</si>
  <si>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</si>
  <si>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</si>
  <si>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</si>
  <si>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</si>
  <si>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</si>
  <si>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</si>
  <si>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</si>
  <si>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</si>
  <si>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</si>
  <si>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</si>
  <si>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</si>
  <si>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</si>
  <si>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</si>
  <si>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</si>
  <si>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</si>
  <si>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</si>
  <si>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</si>
  <si>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</si>
  <si>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</si>
  <si>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</si>
  <si>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</si>
  <si>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</si>
  <si>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</si>
  <si>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</si>
  <si>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</si>
  <si>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</si>
  <si>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</si>
  <si>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</si>
  <si>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</si>
  <si>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</si>
  <si>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</si>
  <si>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</si>
  <si>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</si>
  <si>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</si>
  <si>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</si>
  <si>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</si>
  <si>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</si>
  <si>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</si>
  <si>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</si>
  <si>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</si>
  <si>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</si>
  <si>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</si>
  <si>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</si>
  <si>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</si>
  <si>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</si>
  <si>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</si>
  <si>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</si>
  <si>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</si>
  <si>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</si>
  <si>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</si>
  <si>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</si>
  <si>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</si>
  <si>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</si>
  <si>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</si>
  <si>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</si>
  <si>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</si>
  <si>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</si>
  <si>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</si>
  <si>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</si>
  <si>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</si>
  <si>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</si>
  <si>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</si>
  <si>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</si>
  <si>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</si>
  <si>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</si>
  <si>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</si>
  <si>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</si>
  <si>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</si>
  <si>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</si>
  <si>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</si>
  <si>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</si>
  <si>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</si>
  <si>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</si>
  <si>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</si>
  <si>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</si>
  <si>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</si>
  <si>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</si>
  <si>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</si>
  <si>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</si>
  <si>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</si>
  <si>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</si>
  <si>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</si>
  <si>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</si>
  <si>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</si>
  <si>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</si>
  <si>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</si>
  <si>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</si>
  <si>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</si>
  <si>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</si>
  <si>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</si>
  <si>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</si>
  <si>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</si>
  <si>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</si>
  <si>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</si>
  <si>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</si>
  <si>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</si>
  <si>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</si>
  <si>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</si>
  <si>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</si>
  <si>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</si>
  <si>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</si>
  <si>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</si>
  <si>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</si>
  <si>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</si>
  <si>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</si>
  <si>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</si>
  <si>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</si>
  <si>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</si>
  <si>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</si>
  <si>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</si>
  <si>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</si>
  <si>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</si>
  <si>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</si>
  <si>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</si>
  <si>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</si>
  <si>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</si>
  <si>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</si>
  <si>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</si>
  <si>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</si>
  <si>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</si>
  <si>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</si>
  <si>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</si>
  <si>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</si>
  <si>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</si>
  <si>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</si>
  <si>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</si>
  <si>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</si>
  <si>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</si>
  <si>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</si>
  <si>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</si>
  <si>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</si>
  <si>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</si>
  <si>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</si>
  <si>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</si>
  <si>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</si>
  <si>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</si>
  <si>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</si>
  <si>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</si>
  <si>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</si>
  <si>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</si>
  <si>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</si>
  <si>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</si>
  <si>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</si>
  <si>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</si>
  <si>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</si>
  <si>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</si>
  <si>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</si>
  <si>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</si>
  <si>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</si>
  <si>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</si>
  <si>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</si>
  <si>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</si>
  <si>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</si>
  <si>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</si>
  <si>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</si>
  <si>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</si>
  <si>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</si>
  <si>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</si>
  <si>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</si>
  <si>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</si>
  <si>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</si>
  <si>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</si>
  <si>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</si>
  <si>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</si>
  <si>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</si>
  <si>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</si>
  <si>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</si>
  <si>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</si>
  <si>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</si>
  <si>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</si>
  <si>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</si>
  <si>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</si>
  <si>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</si>
  <si>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</si>
  <si>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</si>
  <si>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</si>
  <si>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</si>
  <si>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</si>
  <si>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</si>
  <si>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</si>
  <si>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</si>
  <si>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</si>
  <si>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</si>
  <si>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</si>
  <si>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</si>
  <si>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</si>
  <si>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</si>
  <si>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</si>
  <si>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</si>
  <si>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</si>
  <si>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</si>
  <si>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</si>
  <si>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</si>
  <si>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</si>
  <si>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</si>
  <si>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</si>
  <si>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</si>
  <si>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</si>
  <si>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</si>
  <si>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</si>
  <si>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</si>
  <si>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</si>
  <si>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</si>
  <si>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</si>
  <si>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</si>
  <si>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</si>
  <si>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</si>
  <si>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</si>
  <si>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</si>
  <si>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</si>
  <si>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</si>
  <si>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</si>
  <si>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</si>
  <si>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</si>
  <si>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</si>
  <si>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</si>
  <si>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</si>
  <si>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</si>
  <si>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</si>
  <si>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</si>
  <si>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</si>
  <si>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</si>
  <si>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</si>
  <si>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</si>
  <si>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</si>
  <si>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</si>
  <si>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</si>
  <si>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</si>
  <si>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</si>
  <si>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</si>
  <si>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</si>
  <si>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</si>
  <si>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</si>
  <si>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</si>
  <si>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</si>
  <si>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</si>
  <si>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</si>
  <si>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</si>
  <si>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</si>
  <si>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</si>
  <si>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</si>
  <si>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</si>
  <si>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</si>
  <si>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</si>
  <si>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</si>
  <si>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</si>
  <si>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</si>
  <si>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</si>
  <si>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</si>
  <si>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</si>
  <si>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</si>
  <si>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</si>
  <si>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</si>
  <si>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</si>
  <si>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</si>
  <si>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</si>
  <si>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</si>
  <si>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</si>
  <si>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</si>
  <si>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</si>
  <si>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</si>
  <si>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</si>
  <si>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</si>
  <si>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</si>
  <si>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</si>
  <si>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</si>
  <si>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</si>
  <si>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</si>
  <si>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</si>
  <si>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</si>
  <si>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</si>
  <si>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</si>
  <si>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</si>
  <si>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</si>
  <si>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</si>
  <si>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</si>
  <si>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</si>
  <si>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</si>
  <si>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</si>
  <si>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</si>
  <si>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</si>
  <si>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</si>
  <si>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</si>
  <si>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</si>
  <si>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</si>
  <si>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</si>
  <si>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</si>
  <si>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</si>
  <si>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</si>
  <si>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</si>
  <si>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</si>
  <si>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</si>
  <si>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</si>
  <si>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</si>
  <si>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</si>
  <si>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</si>
  <si>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</si>
  <si>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</si>
  <si>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</si>
  <si>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</si>
  <si>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</si>
  <si>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</si>
  <si>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</si>
  <si>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</si>
  <si>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</si>
  <si>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</si>
  <si>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</si>
  <si>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</si>
  <si>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</si>
  <si>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</si>
  <si>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</si>
  <si>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</si>
  <si>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</si>
  <si>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</si>
  <si>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</si>
  <si>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</si>
  <si>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</si>
  <si>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</si>
  <si>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</si>
  <si>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</si>
  <si>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</si>
  <si>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</si>
  <si>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</si>
  <si>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</si>
  <si>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</si>
  <si>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</si>
  <si>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</si>
  <si>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</si>
  <si>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</si>
  <si>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</si>
  <si>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</si>
  <si>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</si>
  <si>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</si>
  <si>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</si>
  <si>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</si>
  <si>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</si>
  <si>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</si>
  <si>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</si>
  <si>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</si>
  <si>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</si>
  <si>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</si>
  <si>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</si>
  <si>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</si>
  <si>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</si>
  <si>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</si>
  <si>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</si>
  <si>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</si>
  <si>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</si>
  <si>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</si>
  <si>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</si>
  <si>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</si>
  <si>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</si>
  <si>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</si>
  <si>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</si>
  <si>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</si>
  <si>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</si>
  <si>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</si>
  <si>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</si>
  <si>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</si>
  <si>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</si>
  <si>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</si>
  <si>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</si>
  <si>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</si>
  <si>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</si>
  <si>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</si>
  <si>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</si>
  <si>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</si>
  <si>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</si>
  <si>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</si>
  <si>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</si>
  <si>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</si>
  <si>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</si>
  <si>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</si>
  <si>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</si>
  <si>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</si>
  <si>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</si>
  <si>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</si>
  <si>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</si>
  <si>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</si>
  <si>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</si>
  <si>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</si>
  <si>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</si>
  <si>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</si>
  <si>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</si>
  <si>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</si>
  <si>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</si>
  <si>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</si>
  <si>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</si>
  <si>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</si>
  <si>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</si>
  <si>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</si>
  <si>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</si>
  <si>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</si>
  <si>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</si>
  <si>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</si>
  <si>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</si>
  <si>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</si>
  <si>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</si>
  <si>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</si>
  <si>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</si>
  <si>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</si>
  <si>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</si>
  <si>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</si>
  <si>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</si>
  <si>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</si>
  <si>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</si>
  <si>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</si>
  <si>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</si>
  <si>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</si>
  <si>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</si>
  <si>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</si>
  <si>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</si>
  <si>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</si>
  <si>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</si>
  <si>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</si>
  <si>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</si>
  <si>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</si>
  <si>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</si>
  <si>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</si>
  <si>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</si>
  <si>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</si>
  <si>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</si>
  <si>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</si>
  <si>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</si>
  <si>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</si>
  <si>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</si>
  <si>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</si>
  <si>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</si>
  <si>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</si>
  <si>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</si>
  <si>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</si>
  <si>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</si>
  <si>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</si>
  <si>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</si>
  <si>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</si>
  <si>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</si>
  <si>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</si>
  <si>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</si>
  <si>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</si>
  <si>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</si>
  <si>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</si>
  <si>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</si>
  <si>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</si>
  <si>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</si>
  <si>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</si>
  <si>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</si>
  <si>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</si>
  <si>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</si>
  <si>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</si>
  <si>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</si>
  <si>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</si>
  <si>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</si>
  <si>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</si>
  <si>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</si>
  <si>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</si>
  <si>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</si>
  <si>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</si>
  <si>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</si>
  <si>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</si>
  <si>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</si>
  <si>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</si>
  <si>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</si>
  <si>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</si>
  <si>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</si>
  <si>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</si>
  <si>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</si>
  <si>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</si>
  <si>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</si>
  <si>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</si>
  <si>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</si>
  <si>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</si>
  <si>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</si>
  <si>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</si>
  <si>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</si>
  <si>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</si>
  <si>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</si>
  <si>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</si>
  <si>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</si>
  <si>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</si>
  <si>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</si>
  <si>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</si>
  <si>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</si>
  <si>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</si>
  <si>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</si>
  <si>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</si>
  <si>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</si>
  <si>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</si>
  <si>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</si>
  <si>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</si>
  <si>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</si>
  <si>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</si>
  <si>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</si>
  <si>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</si>
  <si>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</si>
  <si>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</si>
  <si>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</si>
  <si>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</si>
  <si>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</si>
  <si>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</si>
  <si>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</si>
  <si>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</si>
  <si>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</si>
  <si>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</si>
  <si>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</si>
  <si>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</si>
  <si>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</si>
  <si>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</si>
  <si>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</si>
  <si>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</si>
  <si>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</si>
  <si>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</si>
  <si>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</si>
  <si>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</si>
  <si>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</si>
  <si>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</si>
  <si>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</si>
  <si>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</si>
  <si>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</si>
  <si>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</si>
  <si>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</si>
  <si>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</si>
  <si>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</si>
  <si>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</si>
  <si>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</si>
  <si>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</si>
  <si>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</si>
  <si>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</si>
  <si>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</si>
  <si>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</si>
  <si>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</si>
  <si>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</si>
  <si>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</si>
  <si>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</si>
  <si>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</si>
  <si>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</si>
  <si>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</si>
  <si>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</si>
  <si>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</si>
  <si>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</si>
  <si>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</si>
  <si>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</si>
  <si>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</si>
  <si>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</si>
  <si>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</si>
  <si>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</si>
  <si>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</si>
  <si>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</si>
  <si>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</si>
  <si>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</si>
  <si>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</si>
  <si>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</si>
  <si>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</si>
  <si>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</si>
  <si>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</si>
  <si>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</si>
  <si>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</si>
  <si>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</si>
  <si>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</si>
  <si>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</si>
  <si>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</si>
  <si>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</si>
  <si>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</si>
  <si>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</si>
  <si>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</si>
  <si>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</si>
  <si>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</si>
  <si>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</si>
  <si>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</si>
  <si>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</si>
  <si>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</si>
  <si>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</si>
  <si>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</si>
  <si>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</si>
  <si>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</si>
  <si>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</si>
  <si>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</si>
  <si>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</si>
  <si>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</si>
  <si>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</si>
  <si>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</si>
  <si>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</si>
  <si>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</si>
  <si>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</si>
  <si>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</si>
  <si>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</si>
  <si>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</si>
  <si>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</si>
  <si>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</si>
  <si>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</si>
  <si>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</si>
  <si>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</si>
  <si>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</si>
  <si>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</si>
  <si>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</si>
  <si>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</si>
  <si>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</si>
  <si>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</si>
  <si>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</si>
  <si>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</si>
  <si>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</si>
  <si>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</si>
  <si>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</si>
  <si>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</si>
  <si>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</si>
  <si>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</si>
  <si>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</si>
  <si>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</si>
  <si>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</si>
  <si>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</si>
  <si>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</si>
  <si>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</si>
  <si>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</si>
  <si>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</si>
  <si>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</si>
  <si>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</si>
  <si>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</si>
  <si>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</si>
  <si>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</si>
  <si>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</si>
  <si>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</si>
  <si>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</si>
  <si>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</si>
  <si>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</si>
  <si>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</si>
  <si>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</si>
  <si>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</si>
  <si>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</si>
  <si>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</si>
  <si>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</si>
  <si>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</si>
  <si>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</si>
  <si>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</si>
  <si>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</si>
  <si>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</si>
  <si>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</si>
  <si>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</si>
  <si>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</si>
  <si>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</si>
  <si>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</si>
  <si>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</si>
  <si>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</si>
  <si>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</si>
  <si>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</si>
  <si>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</si>
  <si>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</si>
  <si>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</si>
  <si>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</si>
  <si>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</si>
  <si>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</si>
  <si>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</si>
  <si>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</si>
  <si>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</si>
  <si>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</si>
  <si>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</si>
  <si>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</si>
  <si>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</si>
  <si>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</si>
  <si>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</si>
  <si>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</si>
  <si>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</si>
  <si>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</si>
  <si>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</si>
  <si>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</si>
  <si>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</si>
  <si>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</si>
  <si>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</si>
  <si>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</si>
  <si>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</si>
  <si>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</si>
  <si>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</si>
  <si>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</si>
  <si>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</si>
  <si>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</si>
  <si>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</si>
  <si>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</si>
  <si>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</si>
  <si>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</si>
  <si>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</si>
  <si>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</si>
  <si>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</si>
  <si>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</si>
  <si>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</si>
  <si>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</si>
  <si>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</si>
  <si>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</si>
  <si>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</si>
  <si>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</si>
  <si>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</si>
  <si>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</si>
  <si>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</si>
  <si>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</si>
  <si>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</si>
  <si>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</si>
  <si>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</si>
  <si>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</si>
  <si>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</si>
  <si>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</si>
  <si>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</si>
  <si>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</si>
  <si>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</si>
  <si>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</si>
  <si>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</si>
  <si>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</si>
  <si>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</si>
  <si>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</si>
  <si>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</si>
  <si>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</si>
  <si>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</si>
  <si>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</si>
  <si>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</si>
  <si>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</si>
  <si>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</si>
  <si>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</si>
  <si>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</si>
  <si>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</si>
  <si>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</si>
  <si>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</si>
  <si>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</si>
  <si>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</si>
  <si>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</si>
  <si>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</si>
  <si>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</si>
  <si>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</si>
  <si>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</si>
  <si>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</si>
  <si>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</si>
  <si>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</si>
  <si>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</si>
  <si>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</si>
  <si>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</si>
  <si>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</si>
  <si>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</si>
  <si>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</si>
  <si>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</si>
  <si>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</si>
  <si>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</si>
  <si>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</si>
  <si>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</si>
  <si>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</si>
  <si>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</si>
  <si>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</si>
  <si>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</si>
  <si>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</si>
  <si>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</si>
  <si>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</si>
  <si>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</si>
  <si>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</si>
  <si>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</si>
  <si>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</si>
  <si>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</si>
  <si>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</si>
  <si>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</si>
  <si>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</si>
  <si>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</si>
  <si>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</si>
  <si>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</si>
  <si>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</si>
  <si>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</si>
  <si>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</si>
  <si>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</si>
  <si>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</si>
  <si>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</si>
  <si>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</si>
  <si>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</si>
  <si>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</si>
  <si>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</si>
  <si>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</si>
  <si>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</si>
  <si>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</si>
  <si>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</si>
  <si>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</si>
  <si>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</si>
  <si>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</si>
  <si>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</si>
  <si>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</si>
  <si>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</si>
  <si>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</si>
  <si>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</si>
  <si>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</si>
  <si>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</si>
  <si>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</si>
  <si>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</si>
  <si>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</si>
  <si>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</si>
  <si>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</si>
  <si>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</si>
  <si>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</si>
  <si>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</si>
  <si>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</si>
  <si>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</si>
  <si>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</si>
  <si>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</si>
  <si>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</si>
  <si>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</si>
  <si>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</si>
  <si>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</si>
  <si>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</si>
  <si>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</si>
  <si>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</si>
  <si>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</si>
  <si>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</si>
  <si>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</si>
  <si>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</si>
  <si>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</si>
  <si>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</si>
  <si>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</si>
  <si>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</si>
  <si>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</si>
  <si>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</si>
  <si>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</si>
  <si>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</si>
  <si>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</si>
  <si>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</si>
  <si>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</si>
  <si>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</si>
  <si>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</si>
  <si>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</si>
  <si>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</si>
  <si>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</si>
  <si>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</si>
  <si>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</si>
  <si>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</si>
  <si>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</si>
  <si>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</si>
  <si>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</si>
  <si>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</si>
  <si>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</si>
  <si>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</si>
  <si>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</si>
  <si>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</si>
  <si>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</si>
  <si>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</si>
  <si>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</si>
  <si>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</si>
  <si>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</si>
  <si>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</si>
  <si>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</si>
  <si>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</si>
  <si>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</si>
  <si>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</si>
  <si>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</si>
  <si>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</si>
  <si>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</si>
  <si>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</si>
  <si>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</si>
  <si>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</si>
  <si>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</si>
  <si>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</si>
  <si>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</si>
  <si>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</si>
  <si>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</si>
  <si>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</si>
  <si>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</si>
  <si>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</si>
  <si>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</si>
  <si>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</si>
  <si>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</si>
  <si>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</si>
  <si>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</si>
  <si>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</si>
  <si>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</si>
  <si>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</si>
  <si>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</si>
  <si>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</si>
  <si>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</si>
  <si>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</si>
  <si>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</si>
  <si>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</si>
  <si>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</si>
  <si>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</si>
  <si>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</si>
  <si>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</si>
  <si>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</si>
  <si>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</si>
  <si>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</si>
  <si>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</si>
  <si>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</si>
  <si>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</si>
  <si>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</si>
  <si>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</si>
  <si>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</si>
  <si>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</si>
  <si>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</si>
  <si>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</si>
  <si>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</si>
  <si>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</si>
  <si>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</si>
  <si>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</si>
  <si>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</si>
  <si>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</si>
  <si>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</si>
  <si>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</si>
  <si>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</si>
  <si>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</si>
  <si>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</si>
  <si>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</si>
  <si>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</si>
  <si>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</si>
  <si>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</si>
  <si>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</si>
  <si>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</si>
  <si>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</si>
  <si>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</si>
  <si>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</si>
  <si>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</si>
  <si>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</si>
  <si>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</si>
  <si>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</si>
  <si>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</si>
  <si>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</si>
  <si>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</si>
  <si>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</si>
  <si>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</si>
  <si>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</si>
  <si>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</si>
  <si>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</si>
  <si>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</si>
  <si>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</si>
  <si>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</si>
  <si>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</si>
  <si>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</si>
  <si>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</si>
  <si>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</si>
  <si>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</si>
  <si>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</si>
  <si>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</si>
  <si>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</si>
  <si>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</si>
  <si>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</si>
  <si>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</si>
  <si>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</si>
  <si>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</si>
  <si>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</si>
  <si>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</si>
  <si>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</si>
  <si>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</si>
  <si>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</si>
  <si>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</si>
  <si>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</si>
  <si>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</si>
  <si>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</si>
  <si>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</si>
  <si>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</si>
  <si>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</si>
  <si>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</si>
  <si>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</si>
  <si>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</si>
  <si>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</si>
  <si>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</si>
  <si>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</si>
  <si>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</si>
  <si>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</si>
  <si>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</si>
  <si>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</si>
  <si>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</si>
  <si>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</si>
  <si>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</si>
  <si>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</si>
  <si>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</si>
  <si>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</si>
  <si>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</si>
  <si>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</si>
  <si>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</si>
  <si>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</si>
  <si>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</si>
  <si>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</si>
  <si>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</si>
  <si>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</si>
  <si>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</si>
  <si>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</si>
  <si>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</si>
  <si>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</si>
  <si>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</si>
  <si>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</si>
  <si>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</si>
  <si>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</si>
  <si>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</si>
  <si>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</si>
  <si>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</si>
  <si>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</si>
  <si>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</si>
  <si>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</si>
  <si>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</si>
  <si>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</si>
  <si>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</si>
  <si>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</si>
  <si>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</si>
  <si>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</si>
  <si>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</si>
  <si>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</si>
  <si>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</si>
  <si>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</si>
  <si>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</si>
  <si>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</si>
  <si>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</si>
  <si>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</si>
  <si>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</si>
  <si>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</si>
  <si>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</si>
  <si>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</si>
  <si>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</si>
  <si>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</si>
  <si>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</si>
  <si>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</si>
  <si>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</si>
  <si>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</si>
  <si>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</si>
  <si>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</si>
  <si>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</si>
  <si>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</si>
  <si>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</si>
  <si>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</si>
  <si>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</si>
  <si>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</si>
  <si>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</si>
  <si>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</si>
  <si>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</si>
  <si>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</si>
  <si>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</si>
  <si>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</si>
  <si>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</si>
  <si>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</si>
  <si>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</si>
  <si>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</si>
  <si>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</si>
  <si>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</si>
  <si>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</si>
  <si>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</si>
  <si>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</si>
  <si>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</si>
  <si>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</si>
  <si>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</si>
  <si>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</si>
  <si>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</si>
  <si>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</si>
  <si>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</si>
  <si>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</si>
  <si>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</si>
  <si>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</si>
  <si>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</si>
  <si>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</si>
  <si>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</si>
  <si>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</si>
  <si>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</si>
  <si>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</si>
  <si>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</si>
  <si>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</si>
  <si>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</si>
  <si>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</si>
  <si>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</si>
  <si>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</si>
  <si>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</si>
  <si>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</si>
  <si>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</si>
  <si>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</si>
  <si>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</si>
  <si>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</si>
  <si>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</si>
  <si>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</si>
  <si>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</si>
  <si>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</si>
  <si>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</si>
  <si>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</si>
  <si>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</si>
  <si>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</si>
  <si>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</si>
  <si>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</si>
  <si>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</si>
  <si>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</si>
  <si>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</si>
  <si>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</si>
  <si>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</si>
  <si>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</si>
  <si>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</si>
  <si>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</si>
  <si>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</si>
  <si>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</si>
  <si>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</si>
  <si>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</si>
  <si>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</si>
  <si>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</si>
  <si>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</si>
  <si>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</si>
  <si>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</si>
  <si>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</si>
  <si>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</si>
  <si>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</si>
  <si>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</si>
  <si>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</si>
  <si>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</si>
  <si>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</si>
  <si>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</si>
  <si>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</si>
  <si>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</si>
  <si>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</si>
  <si>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</si>
  <si>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</si>
  <si>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</si>
  <si>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</si>
  <si>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</si>
  <si>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</si>
  <si>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</si>
  <si>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</si>
  <si>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</si>
  <si>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</si>
  <si>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</si>
  <si>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</si>
  <si>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</si>
  <si>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</si>
  <si>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</si>
  <si>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</si>
  <si>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</si>
  <si>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</si>
  <si>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</si>
  <si>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</si>
  <si>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</si>
  <si>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</si>
  <si>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</si>
  <si>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</si>
  <si>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</si>
  <si>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</si>
  <si>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</si>
  <si>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</si>
  <si>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</si>
  <si>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</si>
  <si>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</si>
  <si>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</si>
  <si>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</si>
  <si>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</si>
  <si>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</si>
  <si>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</si>
  <si>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</si>
  <si>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</si>
  <si>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</si>
  <si>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</si>
  <si>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</si>
  <si>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</si>
  <si>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</si>
  <si>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</si>
  <si>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</si>
  <si>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</si>
  <si>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</si>
  <si>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</si>
  <si>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</si>
  <si>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</si>
  <si>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</si>
  <si>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</si>
  <si>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</si>
  <si>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</si>
  <si>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</si>
  <si>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</si>
  <si>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</si>
  <si>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</si>
  <si>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</si>
  <si>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</si>
  <si>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</si>
  <si>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</si>
  <si>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</si>
  <si>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</si>
  <si>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</si>
  <si>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</si>
  <si>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</si>
  <si>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</si>
  <si>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</si>
  <si>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</si>
  <si>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</si>
  <si>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</si>
  <si>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</si>
  <si>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</si>
  <si>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</si>
  <si>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</si>
  <si>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</si>
  <si>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</si>
  <si>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</si>
  <si>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</si>
  <si>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</si>
  <si>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</si>
  <si>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</si>
  <si>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</si>
  <si>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</si>
  <si>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</si>
  <si>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</si>
  <si>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</si>
  <si>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</si>
  <si>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</si>
  <si>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</si>
  <si>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</si>
  <si>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</si>
  <si>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</si>
  <si>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</si>
  <si>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</si>
  <si>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</si>
  <si>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</si>
  <si>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</si>
  <si>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</si>
  <si>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</si>
  <si>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</si>
  <si>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</si>
  <si>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</si>
  <si>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</si>
  <si>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</si>
  <si>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</si>
  <si>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</si>
  <si>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</si>
  <si>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</si>
  <si>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</si>
  <si>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</si>
  <si>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</si>
  <si>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</si>
  <si>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</si>
  <si>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</si>
  <si>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</si>
  <si>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</si>
  <si>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</si>
  <si>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</si>
  <si>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</si>
  <si>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</si>
  <si>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</si>
  <si>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</si>
  <si>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</si>
  <si>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</si>
  <si>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</si>
  <si>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</si>
  <si>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</si>
  <si>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</si>
  <si>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</si>
  <si>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</si>
  <si>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</si>
  <si>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</si>
  <si>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</si>
  <si>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</si>
  <si>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</si>
  <si>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</si>
  <si>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</si>
  <si>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</si>
  <si>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</si>
  <si>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</si>
  <si>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</si>
  <si>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</si>
  <si>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</si>
  <si>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</si>
  <si>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</si>
  <si>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</si>
  <si>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</si>
  <si>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</si>
  <si>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</si>
  <si>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</si>
  <si>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</si>
  <si>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</si>
  <si>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</si>
  <si>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</si>
  <si>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</si>
  <si>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</si>
  <si>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</si>
  <si>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</si>
  <si>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</si>
  <si>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</si>
  <si>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</si>
  <si>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</si>
  <si>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</si>
  <si>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</si>
  <si>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</si>
  <si>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</si>
  <si>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</si>
  <si>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</si>
  <si>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</si>
  <si>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</si>
  <si>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</si>
  <si>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</si>
  <si>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</si>
  <si>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</si>
  <si>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</si>
  <si>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</si>
  <si>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</si>
  <si>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</si>
  <si>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</si>
  <si>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</si>
  <si>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</si>
  <si>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</si>
  <si>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</si>
  <si>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</si>
  <si>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</si>
  <si>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</si>
  <si>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</si>
  <si>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</si>
  <si>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</si>
  <si>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</si>
  <si>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</si>
  <si>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</si>
  <si>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</si>
  <si>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</si>
  <si>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</si>
  <si>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</si>
  <si>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</si>
  <si>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</si>
  <si>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</si>
  <si>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</si>
  <si>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</si>
  <si>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</si>
  <si>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</si>
  <si>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</si>
  <si>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</si>
  <si>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</si>
  <si>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</si>
  <si>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</si>
  <si>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</si>
  <si>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</si>
  <si>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</si>
  <si>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</si>
  <si>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</si>
  <si>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</si>
  <si>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</si>
  <si>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</si>
  <si>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</si>
  <si>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</si>
  <si>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</si>
  <si>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</si>
  <si>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</si>
  <si>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</si>
  <si>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</si>
  <si>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</si>
  <si>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</si>
  <si>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</si>
  <si>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</si>
  <si>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</si>
  <si>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</si>
  <si>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</si>
  <si>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</si>
  <si>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</si>
  <si>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</si>
  <si>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</si>
  <si>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</si>
  <si>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</si>
  <si>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</si>
  <si>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</si>
  <si>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</si>
  <si>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</si>
  <si>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</si>
  <si>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</si>
  <si>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</si>
  <si>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</si>
  <si>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</si>
  <si>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</si>
  <si>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</si>
  <si>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</si>
  <si>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</si>
  <si>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</si>
  <si>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</si>
  <si>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</si>
  <si>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</si>
  <si>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</si>
  <si>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</si>
  <si>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</si>
  <si>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</si>
  <si>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</si>
  <si>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</si>
  <si>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</si>
  <si>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</si>
  <si>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</si>
  <si>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</si>
  <si>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</si>
  <si>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</si>
  <si>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</si>
  <si>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</si>
  <si>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</si>
  <si>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</si>
  <si>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</si>
  <si>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</si>
  <si>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</si>
  <si>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</si>
  <si>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</si>
  <si>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</si>
  <si>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</si>
  <si>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</si>
  <si>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</si>
  <si>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</si>
  <si>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</si>
  <si>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</si>
  <si>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</si>
  <si>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</si>
  <si>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</si>
  <si>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</si>
  <si>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</si>
  <si>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</si>
  <si>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</si>
  <si>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</si>
  <si>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</si>
  <si>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</si>
  <si>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</si>
  <si>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</si>
  <si>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</si>
  <si>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</si>
  <si>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</si>
  <si>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</si>
  <si>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</si>
  <si>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</si>
  <si>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</si>
  <si>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</si>
  <si>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</si>
  <si>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</si>
  <si>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</si>
  <si>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</si>
  <si>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</si>
  <si>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</si>
  <si>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</si>
  <si>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</si>
  <si>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</si>
  <si>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</si>
  <si>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</si>
  <si>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</si>
  <si>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</si>
  <si>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</si>
  <si>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</si>
  <si>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</si>
  <si>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</si>
  <si>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</si>
  <si>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</si>
  <si>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</si>
  <si>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</si>
  <si>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</si>
  <si>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</si>
  <si>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</si>
  <si>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</si>
  <si>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</si>
  <si>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</si>
  <si>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</si>
  <si>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</si>
  <si>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</si>
  <si>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</si>
  <si>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</si>
  <si>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</si>
  <si>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</si>
  <si>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</si>
  <si>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</si>
  <si>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</si>
  <si>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</si>
  <si>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</si>
  <si>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</si>
  <si>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</si>
  <si>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</si>
  <si>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</si>
  <si>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</si>
  <si>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</si>
  <si>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</si>
  <si>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</si>
  <si>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</si>
  <si>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</si>
  <si>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</si>
  <si>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</si>
  <si>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</si>
  <si>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</si>
  <si>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</si>
  <si>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</si>
  <si>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</si>
  <si>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</si>
  <si>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</si>
  <si>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</si>
  <si>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</si>
  <si>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</si>
  <si>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</si>
  <si>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</si>
  <si>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</si>
  <si>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</si>
  <si>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</si>
  <si>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</si>
  <si>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</si>
  <si>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</si>
  <si>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</si>
  <si>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</si>
  <si>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</si>
  <si>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</si>
  <si>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</si>
  <si>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</si>
  <si>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</si>
  <si>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</si>
  <si>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</si>
  <si>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</si>
  <si>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</si>
  <si>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</si>
  <si>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</si>
  <si>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</si>
  <si>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</si>
  <si>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</si>
  <si>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</si>
  <si>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</si>
  <si>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</si>
  <si>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</si>
  <si>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</si>
  <si>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</si>
  <si>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</si>
  <si>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</si>
  <si>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</si>
  <si>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</si>
  <si>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</si>
  <si>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</si>
  <si>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</si>
  <si>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</si>
  <si>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</si>
  <si>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</si>
  <si>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</si>
  <si>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</si>
  <si>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</si>
  <si>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</si>
  <si>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</si>
  <si>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</si>
  <si>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</si>
  <si>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</si>
  <si>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</si>
  <si>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</si>
  <si>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</si>
  <si>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</si>
  <si>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</si>
  <si>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</si>
  <si>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</si>
  <si>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</si>
  <si>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</si>
  <si>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</si>
  <si>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</si>
  <si>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</si>
  <si>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</si>
  <si>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</si>
  <si>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</si>
  <si>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</si>
  <si>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</si>
  <si>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</si>
  <si>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</si>
  <si>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</si>
  <si>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</si>
  <si>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</si>
  <si>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</si>
  <si>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</si>
  <si>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</si>
  <si>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</si>
  <si>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</si>
  <si>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</si>
  <si>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</si>
  <si>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</si>
  <si>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</si>
  <si>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</si>
  <si>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</si>
  <si>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</si>
  <si>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</si>
  <si>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</si>
  <si>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</si>
  <si>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</si>
  <si>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</si>
  <si>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</si>
  <si>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</si>
  <si>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</si>
  <si>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</si>
  <si>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</si>
  <si>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</si>
  <si>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</si>
  <si>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</si>
  <si>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</si>
  <si>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</si>
  <si>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</si>
  <si>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</si>
  <si>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</si>
  <si>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</si>
  <si>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</si>
  <si>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</si>
  <si>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</si>
  <si>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</si>
  <si>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</si>
  <si>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</si>
  <si>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</si>
  <si>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</si>
  <si>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</si>
  <si>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</si>
  <si>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</si>
  <si>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</si>
  <si>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</si>
  <si>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</si>
  <si>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</si>
  <si>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</si>
  <si>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</si>
  <si>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</si>
  <si>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</si>
  <si>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</si>
  <si>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</si>
  <si>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</si>
  <si>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</si>
  <si>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</si>
  <si>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</si>
  <si>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</si>
  <si>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</si>
  <si>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</si>
  <si>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</si>
  <si>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</si>
  <si>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</si>
  <si>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</si>
  <si>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</si>
  <si>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</si>
  <si>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</si>
  <si>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</si>
  <si>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</si>
  <si>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</si>
  <si>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</si>
  <si>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</si>
  <si>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</si>
  <si>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</si>
  <si>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</si>
  <si>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</si>
  <si>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</si>
  <si>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</si>
  <si>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</si>
  <si>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</si>
  <si>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</si>
  <si>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</si>
  <si>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</si>
  <si>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</si>
  <si>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</si>
  <si>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</si>
  <si>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</si>
  <si>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</si>
  <si>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</si>
  <si>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</si>
  <si>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</si>
  <si>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</si>
  <si>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</si>
  <si>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</si>
  <si>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</si>
  <si>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</si>
  <si>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</si>
  <si>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</si>
  <si>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</si>
  <si>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</si>
  <si>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</si>
  <si>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</si>
  <si>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</si>
  <si>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</si>
  <si>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</si>
  <si>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</si>
  <si>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</si>
  <si>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</si>
  <si>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</si>
  <si>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</si>
  <si>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</si>
  <si>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</si>
  <si>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</si>
  <si>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</si>
  <si>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</si>
  <si>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</si>
  <si>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</si>
  <si>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</si>
  <si>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</si>
  <si>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</si>
  <si>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</si>
  <si>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</si>
  <si>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</si>
  <si>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</si>
  <si>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</si>
  <si>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</si>
  <si>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</si>
  <si>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</si>
  <si>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</si>
  <si>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</si>
  <si>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</si>
  <si>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</si>
  <si>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</si>
  <si>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</si>
  <si>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</si>
  <si>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</si>
  <si>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</si>
  <si>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</si>
  <si>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</si>
  <si>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</si>
  <si>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</si>
  <si>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</si>
  <si>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</si>
  <si>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</si>
  <si>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</si>
  <si>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</si>
  <si>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</si>
  <si>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</si>
  <si>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</si>
  <si>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</si>
  <si>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</si>
  <si>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</si>
  <si>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</si>
  <si>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</si>
  <si>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</si>
  <si>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</si>
  <si>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</si>
  <si>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</si>
  <si>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</si>
  <si>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</si>
  <si>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</si>
  <si>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</si>
  <si>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</si>
  <si>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</si>
  <si>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</si>
  <si>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</si>
  <si>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</si>
  <si>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</si>
  <si>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</si>
  <si>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</si>
  <si>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</si>
  <si>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</si>
  <si>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</si>
  <si>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</si>
  <si>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</si>
  <si>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</si>
  <si>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</si>
  <si>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</si>
  <si>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</si>
  <si>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</si>
  <si>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</si>
  <si>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</si>
  <si>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</si>
  <si>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</si>
  <si>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</si>
  <si>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</si>
  <si>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</si>
  <si>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</si>
  <si>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</si>
  <si>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</si>
  <si>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</si>
  <si>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</si>
  <si>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</si>
  <si>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</si>
  <si>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</si>
  <si>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</si>
  <si>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</si>
  <si>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</si>
  <si>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</si>
  <si>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</si>
  <si>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</si>
  <si>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</si>
  <si>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</si>
  <si>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</si>
  <si>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</si>
  <si>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</si>
  <si>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</si>
  <si>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</si>
  <si>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</si>
  <si>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</si>
  <si>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</si>
  <si>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</si>
  <si>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</si>
  <si>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</si>
  <si>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</si>
  <si>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</si>
  <si>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</si>
  <si>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</si>
  <si>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</si>
  <si>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</si>
  <si>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</si>
  <si>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</si>
  <si>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</si>
  <si>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</si>
  <si>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</si>
  <si>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</si>
  <si>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</si>
  <si>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</si>
  <si>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</si>
  <si>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</si>
  <si>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</si>
  <si>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</si>
  <si>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</si>
  <si>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</si>
  <si>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</si>
  <si>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</si>
  <si>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</si>
  <si>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</si>
  <si>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</si>
  <si>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</si>
  <si>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</si>
  <si>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</si>
  <si>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</si>
  <si>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</si>
  <si>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</si>
  <si>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</si>
  <si>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</si>
  <si>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</si>
  <si>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</si>
  <si>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</si>
  <si>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</si>
  <si>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</si>
  <si>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</si>
  <si>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</si>
  <si>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</si>
  <si>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</si>
  <si>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</si>
  <si>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</si>
  <si>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</si>
  <si>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</si>
  <si>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</si>
  <si>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</si>
  <si>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</si>
  <si>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</si>
  <si>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</si>
  <si>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</si>
  <si>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</si>
  <si>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</si>
  <si>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</si>
  <si>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</si>
  <si>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</si>
  <si>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</si>
  <si>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</si>
  <si>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</si>
  <si>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</si>
  <si>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</si>
  <si>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</si>
  <si>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</si>
  <si>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</si>
  <si>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</si>
  <si>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</si>
  <si>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</si>
  <si>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</si>
  <si>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</si>
  <si>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</si>
  <si>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</si>
  <si>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</si>
  <si>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</si>
  <si>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</si>
  <si>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</si>
  <si>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</si>
  <si>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</si>
  <si>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</si>
  <si>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</si>
  <si>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</si>
  <si>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</si>
  <si>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</si>
  <si>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</si>
  <si>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</si>
  <si>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</si>
  <si>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</si>
  <si>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</si>
  <si>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</si>
  <si>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</si>
  <si>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</si>
  <si>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</si>
  <si>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</si>
  <si>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</si>
  <si>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</si>
  <si>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</si>
  <si>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</si>
  <si>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</si>
  <si>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</si>
  <si>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</si>
  <si>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</si>
  <si>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</si>
  <si>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</si>
  <si>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</si>
  <si>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</si>
  <si>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</si>
  <si>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</si>
  <si>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</si>
  <si>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</si>
  <si>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</si>
  <si>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</si>
  <si>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</si>
  <si>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</si>
  <si>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</si>
  <si>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</si>
  <si>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</si>
  <si>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</si>
  <si>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</si>
  <si>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</si>
  <si>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</si>
  <si>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</si>
  <si>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</si>
  <si>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</si>
  <si>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</si>
  <si>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</si>
  <si>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</si>
  <si>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</si>
  <si>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</si>
  <si>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</si>
  <si>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</si>
  <si>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</si>
  <si>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</si>
  <si>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</si>
  <si>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</si>
  <si>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</si>
  <si>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</si>
  <si>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</si>
  <si>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</si>
  <si>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</si>
  <si>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</si>
  <si>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</si>
  <si>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</si>
  <si>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</si>
  <si>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</si>
  <si>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</si>
  <si>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</si>
  <si>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</si>
  <si>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</si>
  <si>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</si>
  <si>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</si>
  <si>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</si>
  <si>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</si>
  <si>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</si>
  <si>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</si>
  <si>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</si>
  <si>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</si>
  <si>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</si>
  <si>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</si>
  <si>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</si>
  <si>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</si>
  <si>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</si>
  <si>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</si>
  <si>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</si>
  <si>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</si>
  <si>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</si>
  <si>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</si>
  <si>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</si>
  <si>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</si>
  <si>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</si>
  <si>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</si>
  <si>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</si>
  <si>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</si>
  <si>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</si>
  <si>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</si>
  <si>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</si>
  <si>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</si>
  <si>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</si>
  <si>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</si>
  <si>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</si>
  <si>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</si>
  <si>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</si>
  <si>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</si>
  <si>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</si>
  <si>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</si>
  <si>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</si>
  <si>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</si>
  <si>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</si>
  <si>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</si>
  <si>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</si>
  <si>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</si>
  <si>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</si>
  <si>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</si>
  <si>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</si>
  <si>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</si>
  <si>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</si>
  <si>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</si>
  <si>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</si>
  <si>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</si>
  <si>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</si>
  <si>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</si>
  <si>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</si>
  <si>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</si>
  <si>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</si>
  <si>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</si>
  <si>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</si>
  <si>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</si>
  <si>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</si>
  <si>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</si>
  <si>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</si>
  <si>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</si>
  <si>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</si>
  <si>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</si>
  <si>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</si>
  <si>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</si>
  <si>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</si>
  <si>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</si>
  <si>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</si>
  <si>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</si>
  <si>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</si>
  <si>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</si>
  <si>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</si>
  <si>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</si>
  <si>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</si>
  <si>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</si>
  <si>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</si>
  <si>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</si>
  <si>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</si>
  <si>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</si>
  <si>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</si>
  <si>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</si>
  <si>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</si>
  <si>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</si>
  <si>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</si>
  <si>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</si>
  <si>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</si>
  <si>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</si>
  <si>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</si>
  <si>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</si>
  <si>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</si>
  <si>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</si>
  <si>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</si>
  <si>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</si>
  <si>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</si>
  <si>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</si>
  <si>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</si>
  <si>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</si>
  <si>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</si>
  <si>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</si>
  <si>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</si>
  <si>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</si>
  <si>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</si>
  <si>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</si>
  <si>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</si>
  <si>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</si>
  <si>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</si>
  <si>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</si>
  <si>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</si>
  <si>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</si>
  <si>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</si>
  <si>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</si>
  <si>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</si>
  <si>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</si>
  <si>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</si>
  <si>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</si>
  <si>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</si>
  <si>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</si>
  <si>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</si>
  <si>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</si>
  <si>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</si>
  <si>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</si>
  <si>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</si>
  <si>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</si>
  <si>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</si>
  <si>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</si>
  <si>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</si>
  <si>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</si>
  <si>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</si>
  <si>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</si>
  <si>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</si>
  <si>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</si>
  <si>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</si>
  <si>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</si>
  <si>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</si>
  <si>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</si>
  <si>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</si>
  <si>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</si>
  <si>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</si>
  <si>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</si>
  <si>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</si>
  <si>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</si>
  <si>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</si>
  <si>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</si>
  <si>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</si>
  <si>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</si>
  <si>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</si>
  <si>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</si>
  <si>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</si>
  <si>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</si>
  <si>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</si>
  <si>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</si>
  <si>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</si>
  <si>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</si>
  <si>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</si>
  <si>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</si>
  <si>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</si>
  <si>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</si>
  <si>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</si>
  <si>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</si>
  <si>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</si>
  <si>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</si>
  <si>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</si>
  <si>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</si>
  <si>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</si>
  <si>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</si>
  <si>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</si>
  <si>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</si>
  <si>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</si>
  <si>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</si>
  <si>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</si>
  <si>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</si>
  <si>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</si>
  <si>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</si>
  <si>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</si>
  <si>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</si>
  <si>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</si>
  <si>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</si>
  <si>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</si>
  <si>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</si>
  <si>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</si>
  <si>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</si>
  <si>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</si>
  <si>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</si>
  <si>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</si>
  <si>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</si>
  <si>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</si>
  <si>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</si>
  <si>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</si>
  <si>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</si>
  <si>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</si>
  <si>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</si>
  <si>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</si>
  <si>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</si>
  <si>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</si>
  <si>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</si>
  <si>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</si>
  <si>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</si>
  <si>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</si>
  <si>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</si>
  <si>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</si>
  <si>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</si>
  <si>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</si>
  <si>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</si>
  <si>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</si>
  <si>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</si>
  <si>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</si>
  <si>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</si>
  <si>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</si>
  <si>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</si>
  <si>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</si>
  <si>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</si>
  <si>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</si>
  <si>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</si>
  <si>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</si>
  <si>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</si>
  <si>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</si>
  <si>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</si>
  <si>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</si>
  <si>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</si>
  <si>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</si>
  <si>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</si>
  <si>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</si>
  <si>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</si>
  <si>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</si>
  <si>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</si>
  <si>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</si>
  <si>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</si>
  <si>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</si>
  <si>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</si>
  <si>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</si>
  <si>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</si>
  <si>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</si>
  <si>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</si>
  <si>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</si>
  <si>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</si>
  <si>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</si>
  <si>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</si>
  <si>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</si>
  <si>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</si>
  <si>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</si>
  <si>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</si>
  <si>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</si>
  <si>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</si>
  <si>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</si>
  <si>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</si>
  <si>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</si>
  <si>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</si>
  <si>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</si>
  <si>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</si>
  <si>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</si>
  <si>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</si>
  <si>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</si>
  <si>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</si>
  <si>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</si>
  <si>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</si>
  <si>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</si>
  <si>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</si>
  <si>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</si>
  <si>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</si>
  <si>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</si>
  <si>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</si>
  <si>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</si>
  <si>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</si>
  <si>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</si>
  <si>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</si>
  <si>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</si>
  <si>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</si>
  <si>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</si>
  <si>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</si>
  <si>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</si>
  <si>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</si>
  <si>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</si>
  <si>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</si>
  <si>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</si>
  <si>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</si>
  <si>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</si>
  <si>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</si>
  <si>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</si>
  <si>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</si>
  <si>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</si>
  <si>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</si>
  <si>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</si>
  <si>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</si>
  <si>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</si>
  <si>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</si>
  <si>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</si>
  <si>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</si>
  <si>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</si>
  <si>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</si>
  <si>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</si>
  <si>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</si>
  <si>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</si>
  <si>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</si>
  <si>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</si>
  <si>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</si>
  <si>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</si>
  <si>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</si>
  <si>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</si>
  <si>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</si>
  <si>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</si>
  <si>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</si>
  <si>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</si>
  <si>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</si>
  <si>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</si>
  <si>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</si>
  <si>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</si>
  <si>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</si>
  <si>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</si>
  <si>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</si>
  <si>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</si>
  <si>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</si>
  <si>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</si>
  <si>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</si>
  <si>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</si>
  <si>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</si>
  <si>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</si>
  <si>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</si>
  <si>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</si>
  <si>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</si>
  <si>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</si>
  <si>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</si>
  <si>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</si>
  <si>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</si>
  <si>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</si>
  <si>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</si>
  <si>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</si>
  <si>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</si>
  <si>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</si>
  <si>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</si>
  <si>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</si>
  <si>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</si>
  <si>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</si>
  <si>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</si>
  <si>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</si>
  <si>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</si>
  <si>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</si>
  <si>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</si>
  <si>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</si>
  <si>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</si>
  <si>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</si>
  <si>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</si>
  <si>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</si>
  <si>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</si>
  <si>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</si>
  <si>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</si>
  <si>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</si>
  <si>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</si>
  <si>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</si>
  <si>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</si>
  <si>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</si>
  <si>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</si>
  <si>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</si>
  <si>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</si>
  <si>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</si>
  <si>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</si>
  <si>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</si>
  <si>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</si>
  <si>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</si>
  <si>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</si>
  <si>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</si>
  <si>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</si>
  <si>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</si>
  <si>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</si>
  <si>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</si>
  <si>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</si>
  <si>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</si>
  <si>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</si>
  <si>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</si>
  <si>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</si>
  <si>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</si>
  <si>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</si>
  <si>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</si>
  <si>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</si>
  <si>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</si>
  <si>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</si>
  <si>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</si>
  <si>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</si>
  <si>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</si>
  <si>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</si>
  <si>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</si>
  <si>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</si>
  <si>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</si>
  <si>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</si>
  <si>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</si>
  <si>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</si>
  <si>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</si>
  <si>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</si>
  <si>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</si>
  <si>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</si>
  <si>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</si>
  <si>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</si>
  <si>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</si>
  <si>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</si>
  <si>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</si>
  <si>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</si>
  <si>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</si>
  <si>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</si>
  <si>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</si>
  <si>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</si>
  <si>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</si>
  <si>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</si>
  <si>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</si>
  <si>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</si>
  <si>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</si>
  <si>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</si>
  <si>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</si>
  <si>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</si>
  <si>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</si>
  <si>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</si>
  <si>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</si>
  <si>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</si>
  <si>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</si>
  <si>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</si>
  <si>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</si>
  <si>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</si>
  <si>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</si>
  <si>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</si>
  <si>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</si>
  <si>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</si>
  <si>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</si>
  <si>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</si>
  <si>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</si>
  <si>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</si>
  <si>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</si>
  <si>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</si>
  <si>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</si>
  <si>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</si>
  <si>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</si>
  <si>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</si>
  <si>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</si>
  <si>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</si>
  <si>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</si>
  <si>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</si>
  <si>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</si>
  <si>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</si>
  <si>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</si>
  <si>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</si>
  <si>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</si>
  <si>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</si>
  <si>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</si>
  <si>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</si>
  <si>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</si>
  <si>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</si>
  <si>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</si>
  <si>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</si>
  <si>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</si>
  <si>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</si>
  <si>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</si>
  <si>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</si>
  <si>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</si>
  <si>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</si>
  <si>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</si>
  <si>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</si>
  <si>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</si>
  <si>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</si>
  <si>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</si>
  <si>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</si>
  <si>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</si>
  <si>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</si>
  <si>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</si>
  <si>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</si>
  <si>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</si>
  <si>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</si>
  <si>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</si>
  <si>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</si>
  <si>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</si>
  <si>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</si>
  <si>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</si>
  <si>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</si>
  <si>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</si>
  <si>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</si>
  <si>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</si>
  <si>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</si>
  <si>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</si>
  <si>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</si>
  <si>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</si>
  <si>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</si>
  <si>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</si>
  <si>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</si>
  <si>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</si>
  <si>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</si>
  <si>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</si>
  <si>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</si>
  <si>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</si>
  <si>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</si>
  <si>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</si>
  <si>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</si>
  <si>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</si>
  <si>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</si>
  <si>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</si>
  <si>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</si>
  <si>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</si>
  <si>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</si>
  <si>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</si>
  <si>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</si>
  <si>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</si>
  <si>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</si>
  <si>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</si>
  <si>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</si>
  <si>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</si>
  <si>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</si>
  <si>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</si>
  <si>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</si>
  <si>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</si>
  <si>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</si>
  <si>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</si>
  <si>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</si>
  <si>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</si>
  <si>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</si>
  <si>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</si>
  <si>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</si>
  <si>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</si>
  <si>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</si>
  <si>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</si>
  <si>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</si>
  <si>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</si>
  <si>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</si>
  <si>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</si>
  <si>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</si>
  <si>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</si>
  <si>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</si>
  <si>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</si>
  <si>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</si>
  <si>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</si>
  <si>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</si>
  <si>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</si>
  <si>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</si>
  <si>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</si>
  <si>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</si>
  <si>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</si>
  <si>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</si>
  <si>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</si>
  <si>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</si>
  <si>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</si>
  <si>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</si>
  <si>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</si>
  <si>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</si>
  <si>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</si>
  <si>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</si>
  <si>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</si>
  <si>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</si>
  <si>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</si>
  <si>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</si>
  <si>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</si>
  <si>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</si>
  <si>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</si>
  <si>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</si>
  <si>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</si>
  <si>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</si>
  <si>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</si>
  <si>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</si>
  <si>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</si>
  <si>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</si>
  <si>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</si>
  <si>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</si>
  <si>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</si>
  <si>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</si>
  <si>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</si>
  <si>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</si>
  <si>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</si>
  <si>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</si>
  <si>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</si>
  <si>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</si>
  <si>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</si>
  <si>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</si>
  <si>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</si>
  <si>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</si>
  <si>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</si>
  <si>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</si>
  <si>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</si>
  <si>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</si>
  <si>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</si>
  <si>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</si>
  <si>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</si>
  <si>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</si>
  <si>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</si>
  <si>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</si>
  <si>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</si>
  <si>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</si>
  <si>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</si>
  <si>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</si>
  <si>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</si>
  <si>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</si>
  <si>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</si>
  <si>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</si>
  <si>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</si>
  <si>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</si>
  <si>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</si>
  <si>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</si>
  <si>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</si>
  <si>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</si>
  <si>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</si>
  <si>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</si>
  <si>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</si>
  <si>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</si>
  <si>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</si>
  <si>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</si>
  <si>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</si>
  <si>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</si>
  <si>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</si>
  <si>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</si>
  <si>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</si>
  <si>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</si>
  <si>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</si>
  <si>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</si>
  <si>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</si>
  <si>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</si>
  <si>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</si>
  <si>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</si>
  <si>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</si>
  <si>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</si>
  <si>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</si>
  <si>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</si>
  <si>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</si>
  <si>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</si>
  <si>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</si>
  <si>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</si>
  <si>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</si>
  <si>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</si>
  <si>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</si>
  <si>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</si>
  <si>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</si>
  <si>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</si>
  <si>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</si>
  <si>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</si>
  <si>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</si>
  <si>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</si>
  <si>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</si>
  <si>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</si>
  <si>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</si>
  <si>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</si>
  <si>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</si>
  <si>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</si>
  <si>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</si>
  <si>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</si>
  <si>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</si>
  <si>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</si>
  <si>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</si>
  <si>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</si>
  <si>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</si>
  <si>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</si>
  <si>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</si>
  <si>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</si>
  <si>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</si>
  <si>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</si>
  <si>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</si>
  <si>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</si>
  <si>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</si>
  <si>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</si>
  <si>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</si>
  <si>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</si>
  <si>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</si>
  <si>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</si>
  <si>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</si>
  <si>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</si>
  <si>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</si>
  <si>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</si>
  <si>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</si>
  <si>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</si>
  <si>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</si>
  <si>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</si>
  <si>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</si>
  <si>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</si>
  <si>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</si>
  <si>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</si>
  <si>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</si>
  <si>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</si>
  <si>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</si>
  <si>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</si>
  <si>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</si>
  <si>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</si>
  <si>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</si>
  <si>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</si>
  <si>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</si>
  <si>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</si>
  <si>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</si>
  <si>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</si>
  <si>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</si>
  <si>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</si>
  <si>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</si>
  <si>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</si>
  <si>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</si>
  <si>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</si>
  <si>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</si>
  <si>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</si>
  <si>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</si>
  <si>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</si>
  <si>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</si>
  <si>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</si>
  <si>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</si>
  <si>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</si>
  <si>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</si>
  <si>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</si>
  <si>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</si>
  <si>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</si>
  <si>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</si>
  <si>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</si>
  <si>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</si>
  <si>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</si>
  <si>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</si>
  <si>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</si>
  <si>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</si>
  <si>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</si>
  <si>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</si>
  <si>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</si>
  <si>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</si>
  <si>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</si>
  <si>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</si>
  <si>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</si>
  <si>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</si>
  <si>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</si>
  <si>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</si>
  <si>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</si>
  <si>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</si>
  <si>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</si>
  <si>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</si>
  <si>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</si>
  <si>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</si>
  <si>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</si>
  <si>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</si>
  <si>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</si>
  <si>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</si>
  <si>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</si>
  <si>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</si>
  <si>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</si>
  <si>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</si>
  <si>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</si>
  <si>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</si>
  <si>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</si>
  <si>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</si>
  <si>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</si>
  <si>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</si>
  <si>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</si>
  <si>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</si>
  <si>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</si>
  <si>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</si>
  <si>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</si>
  <si>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</si>
  <si>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</si>
  <si>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</si>
  <si>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</si>
  <si>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</si>
  <si>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</si>
  <si>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</si>
  <si>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</si>
  <si>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</si>
  <si>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</si>
  <si>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</si>
  <si>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</si>
  <si>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</si>
  <si>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</si>
  <si>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</si>
  <si>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</si>
  <si>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</si>
  <si>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</si>
  <si>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</si>
  <si>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</si>
  <si>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</si>
  <si>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</si>
  <si>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</si>
  <si>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</si>
  <si>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</si>
  <si>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</si>
  <si>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</si>
  <si>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</si>
  <si>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</si>
  <si>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</si>
  <si>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</si>
  <si>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</si>
  <si>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</si>
  <si>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</si>
  <si>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</si>
  <si>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</si>
  <si>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</si>
  <si>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</si>
  <si>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</si>
  <si>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</si>
  <si>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</si>
  <si>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</si>
  <si>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</si>
  <si>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</si>
  <si>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</si>
  <si>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</si>
  <si>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</si>
  <si>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</si>
  <si>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</si>
  <si>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</si>
  <si>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</si>
  <si>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</si>
  <si>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</si>
  <si>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</si>
  <si>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</si>
  <si>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</si>
  <si>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</si>
  <si>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</si>
  <si>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</si>
  <si>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</si>
  <si>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</si>
  <si>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</si>
  <si>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</si>
  <si>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</si>
  <si>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</si>
  <si>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</si>
  <si>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</si>
  <si>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</si>
  <si>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</si>
  <si>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</si>
  <si>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</si>
  <si>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</si>
  <si>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</si>
  <si>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</si>
  <si>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</si>
  <si>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</si>
  <si>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</si>
  <si>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</si>
  <si>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</si>
  <si>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</si>
  <si>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</si>
  <si>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</si>
  <si>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</si>
  <si>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</si>
  <si>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</si>
  <si>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</si>
  <si>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</si>
  <si>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</si>
  <si>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</si>
  <si>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</si>
  <si>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</si>
  <si>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</si>
  <si>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</si>
  <si>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</si>
  <si>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</si>
  <si>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</si>
  <si>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</si>
  <si>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</si>
  <si>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</si>
  <si>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</si>
  <si>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</si>
  <si>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</si>
  <si>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</si>
  <si>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</si>
  <si>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</si>
  <si>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</si>
  <si>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</si>
  <si>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</si>
  <si>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</si>
  <si>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</si>
  <si>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</si>
  <si>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</si>
  <si>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</si>
  <si>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</si>
  <si>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</si>
  <si>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</si>
  <si>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</si>
  <si>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</si>
  <si>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</si>
  <si>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</si>
  <si>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</si>
  <si>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</si>
  <si>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</si>
  <si>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</si>
  <si>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</si>
  <si>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</si>
  <si>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</si>
  <si>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</si>
  <si>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</si>
  <si>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</si>
  <si>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</si>
  <si>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</si>
  <si>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</si>
  <si>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</si>
  <si>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</si>
  <si>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</si>
  <si>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</si>
  <si>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</si>
  <si>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</si>
  <si>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</si>
  <si>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</si>
  <si>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</si>
  <si>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</si>
  <si>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</si>
  <si>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</si>
  <si>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</si>
  <si>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</si>
  <si>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</si>
  <si>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</si>
  <si>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</si>
  <si>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</si>
  <si>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</si>
  <si>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</si>
  <si>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</si>
  <si>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</si>
  <si>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</si>
  <si>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</si>
  <si>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</si>
  <si>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</si>
  <si>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</si>
  <si>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</si>
  <si>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</si>
  <si>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</si>
  <si>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</si>
  <si>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</si>
  <si>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</si>
  <si>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</si>
  <si>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</si>
  <si>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</si>
  <si>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</si>
  <si>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</si>
  <si>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</si>
  <si>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</si>
  <si>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</si>
  <si>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</si>
  <si>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</si>
  <si>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</si>
  <si>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</si>
  <si>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</si>
  <si>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</si>
  <si>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</si>
  <si>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</si>
  <si>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</si>
  <si>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</si>
  <si>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</si>
  <si>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</si>
  <si>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</si>
  <si>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</si>
  <si>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</si>
  <si>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</si>
  <si>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</si>
  <si>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</si>
  <si>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</si>
  <si>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</si>
  <si>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</si>
  <si>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</si>
  <si>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</si>
  <si>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</si>
  <si>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</si>
  <si>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</si>
  <si>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</si>
  <si>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</si>
  <si>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</si>
  <si>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</si>
  <si>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</si>
  <si>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</si>
  <si>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</si>
  <si>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</si>
  <si>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</si>
  <si>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</si>
  <si>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</si>
  <si>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</si>
  <si>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</si>
  <si>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</si>
  <si>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</si>
  <si>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</si>
  <si>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</si>
  <si>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</si>
  <si>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</si>
  <si>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</si>
  <si>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</si>
  <si>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</si>
  <si>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</si>
  <si>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</si>
  <si>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</si>
  <si>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</si>
  <si>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</si>
  <si>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</si>
  <si>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</si>
  <si>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</si>
  <si>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</si>
  <si>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</si>
  <si>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</si>
  <si>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</si>
  <si>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</si>
  <si>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</si>
  <si>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</si>
  <si>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</si>
  <si>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</si>
  <si>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</si>
  <si>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</si>
  <si>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</si>
  <si>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</si>
  <si>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</si>
  <si>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</si>
  <si>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</si>
  <si>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</si>
  <si>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</si>
  <si>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</si>
  <si>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</si>
  <si>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</si>
  <si>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</si>
  <si>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</si>
  <si>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</si>
  <si>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</si>
  <si>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</si>
  <si>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</si>
  <si>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</si>
  <si>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</si>
  <si>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</si>
  <si>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</si>
  <si>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</si>
  <si>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</si>
  <si>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</si>
  <si>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</si>
  <si>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</si>
  <si>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</si>
  <si>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</si>
  <si>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</si>
  <si>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</si>
  <si>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</si>
  <si>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</si>
  <si>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</si>
  <si>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</si>
  <si>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</si>
  <si>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</si>
  <si>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</si>
  <si>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</si>
  <si>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</si>
  <si>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</si>
  <si>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</si>
  <si>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</si>
  <si>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</si>
  <si>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</si>
  <si>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</si>
  <si>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</si>
  <si>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</si>
  <si>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</si>
  <si>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</si>
  <si>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</si>
  <si>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</si>
  <si>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</si>
  <si>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</si>
  <si>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</si>
  <si>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</si>
  <si>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</si>
  <si>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</si>
  <si>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</si>
  <si>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</si>
  <si>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</si>
  <si>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</si>
  <si>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</si>
  <si>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</si>
  <si>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</si>
  <si>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</si>
  <si>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</si>
  <si>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</si>
  <si>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</si>
  <si>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</si>
  <si>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</si>
  <si>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</si>
  <si>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</si>
  <si>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</si>
  <si>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</si>
  <si>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</si>
  <si>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</si>
  <si>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</si>
  <si>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</si>
  <si>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</si>
  <si>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</si>
  <si>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</si>
  <si>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</si>
  <si>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</si>
  <si>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</si>
  <si>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</si>
  <si>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</si>
  <si>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</si>
  <si>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</si>
  <si>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</si>
  <si>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</si>
  <si>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</si>
  <si>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</si>
  <si>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</si>
  <si>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</si>
  <si>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</si>
  <si>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</si>
  <si>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</si>
  <si>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</si>
  <si>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</si>
  <si>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</si>
  <si>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</si>
  <si>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</si>
  <si>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</si>
  <si>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</si>
  <si>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</si>
  <si>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</si>
  <si>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</si>
  <si>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</si>
  <si>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</si>
  <si>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</si>
  <si>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</si>
  <si>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</si>
  <si>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</si>
  <si>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</si>
  <si>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</si>
  <si>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</si>
  <si>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</si>
  <si>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</si>
  <si>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</si>
  <si>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</si>
  <si>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</si>
  <si>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</si>
  <si>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</si>
  <si>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</si>
  <si>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</si>
  <si>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</si>
  <si>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</si>
  <si>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</si>
  <si>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</si>
  <si>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</si>
  <si>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</si>
  <si>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</si>
  <si>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</si>
  <si>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</si>
  <si>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</si>
  <si>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</si>
  <si>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</si>
  <si>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</si>
  <si>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</si>
  <si>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</si>
  <si>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</si>
  <si>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</si>
  <si>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</si>
  <si>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</si>
  <si>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</si>
  <si>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</si>
  <si>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</si>
  <si>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</si>
  <si>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</si>
  <si>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</si>
  <si>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</si>
  <si>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</si>
  <si>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</si>
  <si>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</si>
  <si>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</si>
  <si>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</si>
  <si>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</si>
  <si>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</si>
  <si>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</si>
  <si>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</si>
  <si>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</si>
  <si>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</si>
  <si>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</si>
  <si>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</si>
  <si>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</si>
  <si>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</si>
  <si>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</si>
  <si>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</si>
  <si>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</si>
  <si>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</si>
  <si>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</si>
  <si>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</si>
  <si>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</si>
  <si>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</si>
  <si>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</si>
  <si>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</si>
  <si>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</si>
  <si>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</si>
  <si>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</si>
  <si>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</si>
  <si>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</si>
  <si>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</si>
  <si>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</si>
  <si>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</si>
  <si>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</si>
  <si>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</si>
  <si>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</si>
  <si>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</si>
  <si>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</si>
  <si>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</si>
  <si>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</si>
  <si>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</si>
  <si>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</si>
  <si>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</si>
  <si>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</si>
  <si>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</si>
  <si>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</si>
  <si>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</si>
  <si>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</si>
  <si>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</si>
  <si>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</si>
  <si>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</si>
  <si>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</si>
  <si>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</si>
  <si>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</si>
  <si>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</si>
  <si>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</si>
  <si>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</si>
  <si>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</si>
  <si>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</si>
  <si>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</si>
  <si>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</si>
  <si>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</si>
  <si>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</si>
  <si>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</si>
  <si>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</si>
  <si>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</si>
  <si>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</si>
  <si>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</si>
  <si>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</si>
  <si>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</si>
  <si>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</si>
  <si>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</si>
  <si>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</si>
  <si>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</si>
  <si>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</si>
  <si>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</si>
  <si>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</si>
  <si>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</si>
  <si>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</si>
  <si>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</si>
  <si>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</si>
  <si>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</si>
  <si>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</si>
  <si>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</si>
  <si>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</si>
  <si>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</si>
  <si>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</si>
  <si>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</si>
  <si>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</si>
  <si>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</si>
  <si>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</si>
  <si>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</si>
  <si>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</si>
  <si>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</si>
  <si>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</si>
  <si>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</si>
  <si>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</si>
  <si>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</si>
  <si>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</si>
  <si>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</si>
  <si>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</si>
  <si>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</si>
  <si>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</si>
  <si>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</si>
  <si>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</si>
  <si>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</si>
  <si>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</si>
  <si>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</si>
  <si>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</si>
  <si>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</si>
  <si>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</si>
  <si>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</si>
  <si>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</si>
  <si>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</si>
  <si>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</si>
  <si>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</si>
  <si>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</si>
  <si>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</si>
  <si>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</si>
  <si>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</si>
  <si>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</si>
  <si>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</si>
  <si>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</si>
  <si>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</si>
  <si>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</si>
  <si>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</si>
  <si>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</si>
  <si>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</si>
  <si>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</si>
  <si>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</si>
  <si>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</si>
  <si>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</si>
  <si>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</si>
  <si>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</si>
  <si>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</si>
  <si>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</si>
  <si>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</si>
  <si>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</si>
  <si>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</si>
  <si>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</si>
  <si>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</si>
  <si>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</si>
  <si>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</si>
  <si>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</si>
  <si>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</si>
  <si>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</si>
  <si>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</si>
  <si>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</si>
  <si>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</si>
  <si>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</si>
  <si>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</si>
  <si>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</si>
  <si>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</si>
  <si>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</si>
  <si>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</si>
  <si>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</si>
  <si>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</si>
  <si>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</si>
  <si>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</si>
  <si>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</si>
  <si>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</si>
  <si>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</si>
  <si>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</si>
  <si>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</si>
  <si>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</si>
  <si>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</si>
  <si>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</si>
  <si>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</si>
  <si>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</si>
  <si>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</si>
  <si>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</si>
  <si>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</si>
  <si>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</si>
  <si>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</si>
  <si>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</si>
  <si>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</si>
  <si>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</si>
  <si>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</si>
  <si>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</si>
  <si>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</si>
  <si>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</si>
  <si>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</si>
  <si>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</si>
  <si>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</si>
  <si>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</si>
  <si>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</si>
  <si>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</si>
  <si>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</si>
  <si>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</si>
  <si>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</si>
  <si>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</si>
  <si>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</si>
  <si>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</si>
  <si>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</si>
  <si>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</si>
  <si>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</si>
  <si>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</si>
  <si>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</si>
  <si>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</si>
  <si>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</si>
  <si>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</si>
  <si>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</si>
  <si>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</si>
  <si>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</si>
  <si>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</si>
  <si>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</si>
  <si>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</si>
  <si>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</si>
  <si>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</si>
  <si>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</si>
  <si>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</si>
  <si>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</si>
  <si>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</si>
  <si>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</si>
  <si>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</si>
  <si>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</si>
  <si>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</si>
  <si>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</si>
  <si>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</si>
  <si>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</si>
  <si>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</si>
  <si>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</si>
  <si>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</si>
  <si>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</si>
  <si>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</si>
  <si>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</si>
  <si>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</si>
  <si>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</si>
  <si>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</si>
  <si>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</si>
  <si>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</si>
  <si>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</si>
  <si>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</si>
  <si>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</si>
  <si>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</si>
  <si>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</si>
  <si>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</si>
  <si>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</si>
  <si>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</si>
  <si>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</si>
  <si>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</si>
  <si>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</si>
  <si>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</si>
  <si>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</si>
  <si>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</si>
  <si>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</si>
  <si>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</si>
  <si>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</si>
  <si>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</si>
  <si>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</si>
  <si>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</si>
  <si>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</si>
  <si>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</si>
  <si>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</si>
  <si>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</si>
  <si>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</si>
  <si>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</si>
  <si>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</si>
  <si>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</si>
  <si>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</si>
  <si>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</si>
  <si>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</si>
  <si>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</si>
  <si>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</si>
  <si>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</si>
  <si>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</si>
  <si>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</si>
  <si>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</si>
  <si>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</si>
  <si>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</si>
  <si>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</si>
  <si>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</si>
  <si>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</si>
  <si>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</si>
  <si>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</si>
  <si>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</si>
  <si>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</si>
  <si>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</si>
  <si>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</si>
  <si>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</si>
  <si>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</si>
  <si>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</si>
  <si>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</si>
  <si>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</si>
  <si>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</si>
  <si>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</si>
  <si>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</si>
  <si>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</si>
  <si>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</si>
  <si>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</si>
  <si>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</si>
  <si>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</si>
  <si>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</si>
  <si>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</si>
  <si>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</si>
  <si>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</si>
  <si>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</si>
  <si>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</si>
  <si>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</si>
  <si>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</si>
  <si>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</si>
  <si>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</si>
  <si>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</si>
  <si>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</si>
  <si>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</si>
  <si>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</si>
  <si>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</si>
  <si>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</si>
  <si>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</si>
  <si>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</si>
  <si>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</si>
  <si>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</si>
  <si>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</si>
  <si>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</si>
  <si>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</si>
  <si>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</si>
  <si>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</si>
  <si>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</si>
  <si>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</si>
  <si>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</si>
  <si>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</si>
  <si>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</si>
  <si>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</si>
  <si>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</si>
  <si>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</si>
  <si>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</si>
  <si>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</si>
  <si>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</si>
  <si>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</si>
  <si>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</si>
  <si>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</si>
  <si>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</si>
  <si>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</si>
  <si>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</si>
  <si>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</si>
  <si>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</si>
  <si>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</si>
  <si>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</si>
  <si>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</si>
  <si>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</si>
  <si>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</si>
  <si>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</si>
  <si>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</si>
  <si>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</si>
  <si>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</si>
  <si>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</si>
  <si>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</si>
  <si>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</si>
  <si>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</si>
  <si>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</si>
  <si>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</si>
  <si>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</si>
  <si>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</si>
  <si>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</si>
  <si>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</si>
  <si>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</si>
  <si>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</si>
  <si>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</si>
  <si>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</si>
  <si>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</si>
  <si>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</si>
  <si>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</si>
  <si>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</si>
  <si>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</si>
  <si>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</si>
  <si>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</si>
  <si>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</si>
  <si>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</si>
  <si>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</si>
  <si>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</si>
  <si>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</si>
  <si>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</si>
  <si>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</si>
  <si>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</si>
  <si>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</si>
  <si>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</si>
  <si>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</si>
  <si>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</si>
  <si>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</si>
  <si>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</si>
  <si>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</si>
  <si>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</si>
  <si>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</si>
  <si>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</si>
  <si>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</si>
  <si>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</si>
  <si>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</si>
  <si>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</si>
  <si>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</si>
  <si>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</si>
  <si>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</si>
  <si>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</si>
  <si>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</si>
  <si>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</si>
  <si>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</si>
  <si>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</si>
  <si>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</si>
  <si>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</si>
  <si>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</si>
  <si>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</si>
  <si>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</si>
  <si>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</si>
  <si>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</si>
  <si>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</si>
  <si>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</si>
  <si>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</si>
  <si>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</si>
  <si>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</si>
  <si>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</si>
  <si>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</si>
  <si>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</si>
  <si>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</si>
  <si>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</si>
  <si>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</si>
  <si>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</si>
  <si>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</si>
  <si>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</si>
  <si>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</si>
  <si>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</si>
  <si>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</si>
  <si>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</si>
  <si>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</si>
  <si>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</si>
  <si>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</si>
  <si>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</si>
  <si>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</si>
  <si>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</si>
  <si>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</si>
  <si>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</si>
  <si>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</si>
  <si>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</si>
  <si>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</si>
  <si>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</si>
  <si>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</si>
  <si>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</si>
  <si>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</si>
  <si>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</si>
  <si>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</si>
  <si>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</si>
  <si>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</si>
  <si>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</si>
  <si>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</si>
  <si>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</si>
  <si>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</si>
  <si>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</si>
  <si>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</si>
  <si>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</si>
  <si>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</si>
  <si>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</si>
  <si>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</si>
  <si>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</si>
  <si>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</si>
  <si>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</si>
  <si>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</si>
  <si>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</si>
  <si>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</si>
  <si>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</si>
  <si>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</si>
  <si>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</si>
  <si>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</si>
  <si>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</si>
  <si>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</si>
  <si>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</si>
  <si>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</si>
  <si>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</si>
  <si>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</si>
  <si>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</si>
  <si>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</si>
  <si>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</si>
  <si>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</si>
  <si>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</si>
  <si>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</si>
  <si>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</si>
  <si>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</si>
  <si>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</si>
  <si>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</si>
  <si>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</si>
  <si>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</si>
  <si>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</si>
  <si>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</si>
  <si>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</si>
  <si>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</si>
  <si>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</si>
  <si>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</si>
  <si>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</si>
  <si>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</si>
  <si>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</si>
  <si>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</si>
  <si>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</si>
  <si>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</si>
  <si>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</si>
  <si>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</si>
  <si>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</si>
  <si>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</si>
  <si>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</si>
  <si>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</si>
  <si>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</si>
  <si>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</si>
  <si>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</si>
  <si>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</si>
  <si>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</si>
  <si>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</si>
  <si>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</si>
  <si>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</si>
  <si>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</si>
  <si>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</si>
  <si>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</si>
  <si>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</si>
  <si>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</si>
  <si>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</si>
  <si>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</si>
  <si>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</si>
  <si>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</si>
  <si>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</si>
  <si>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</si>
  <si>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</si>
  <si>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</si>
  <si>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</si>
  <si>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</si>
  <si>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</si>
  <si>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</si>
  <si>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</si>
  <si>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</si>
  <si>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</si>
  <si>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</si>
  <si>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</si>
  <si>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</si>
  <si>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</si>
  <si>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</si>
  <si>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</si>
  <si>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</si>
  <si>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</si>
  <si>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</si>
  <si>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</si>
  <si>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</si>
  <si>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</si>
  <si>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</si>
  <si>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</si>
  <si>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</si>
  <si>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</si>
  <si>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</si>
  <si>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</si>
  <si>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</si>
  <si>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</si>
  <si>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</si>
  <si>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</si>
  <si>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</si>
  <si>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</si>
  <si>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</si>
  <si>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</si>
  <si>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</si>
  <si>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</si>
  <si>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</si>
  <si>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</si>
  <si>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</si>
  <si>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</si>
  <si>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</si>
  <si>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</si>
  <si>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</si>
  <si>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</si>
  <si>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</si>
  <si>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</si>
  <si>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</si>
  <si>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</si>
  <si>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</si>
  <si>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</si>
  <si>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</si>
  <si>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</si>
  <si>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</si>
  <si>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</si>
  <si>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</si>
  <si>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</si>
  <si>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</si>
  <si>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</si>
  <si>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</si>
  <si>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</si>
  <si>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</si>
  <si>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</si>
  <si>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</si>
  <si>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</si>
  <si>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</si>
  <si>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</si>
  <si>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</si>
  <si>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</si>
  <si>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</si>
  <si>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</si>
  <si>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</si>
  <si>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</si>
  <si>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</si>
  <si>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</si>
  <si>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</si>
  <si>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</si>
  <si>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</si>
  <si>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</si>
  <si>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</si>
  <si>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</si>
  <si>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</si>
  <si>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</si>
  <si>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</si>
  <si>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</si>
  <si>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</si>
  <si>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</si>
  <si>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</si>
  <si>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</si>
  <si>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</si>
  <si>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</si>
  <si>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</si>
  <si>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</si>
  <si>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</si>
  <si>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</si>
  <si>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</si>
  <si>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</si>
  <si>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</si>
  <si>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</si>
  <si>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</si>
  <si>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</si>
  <si>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</si>
  <si>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</si>
  <si>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</si>
  <si>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</si>
  <si>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</si>
  <si>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</si>
  <si>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</si>
  <si>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</si>
  <si>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</si>
  <si>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</si>
  <si>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</si>
  <si>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</si>
  <si>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</si>
  <si>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</si>
  <si>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</si>
  <si>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</si>
  <si>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</si>
  <si>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</si>
  <si>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</si>
  <si>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</si>
  <si>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</si>
  <si>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</si>
  <si>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</si>
  <si>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</si>
  <si>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</si>
  <si>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</si>
  <si>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</si>
  <si>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</si>
  <si>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</si>
  <si>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</si>
  <si>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</si>
  <si>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</si>
  <si>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</si>
  <si>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</si>
  <si>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</si>
  <si>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</si>
  <si>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</si>
  <si>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</si>
  <si>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</si>
  <si>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</si>
  <si>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</si>
  <si>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</si>
  <si>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</si>
  <si>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</si>
  <si>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</si>
  <si>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</si>
  <si>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</si>
  <si>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</si>
  <si>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</si>
  <si>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</si>
  <si>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</si>
  <si>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</si>
  <si>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</si>
  <si>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</si>
  <si>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</si>
  <si>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</si>
  <si>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</si>
  <si>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</si>
  <si>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</si>
  <si>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</si>
  <si>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</si>
  <si>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</si>
  <si>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</si>
  <si>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</si>
  <si>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</si>
  <si>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</si>
  <si>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</si>
  <si>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</si>
  <si>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</si>
  <si>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</si>
  <si>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</si>
  <si>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</si>
  <si>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</si>
  <si>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</si>
  <si>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</si>
  <si>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</si>
  <si>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</si>
  <si>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</si>
  <si>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</si>
  <si>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</si>
  <si>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</si>
  <si>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</si>
  <si>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</si>
  <si>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</si>
  <si>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</si>
  <si>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</si>
  <si>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</si>
  <si>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</si>
  <si>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</si>
  <si>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</si>
  <si>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</si>
  <si>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</si>
  <si>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</si>
  <si>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</si>
  <si>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</si>
  <si>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</si>
  <si>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</si>
  <si>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</si>
  <si>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</si>
  <si>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</si>
  <si>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</si>
  <si>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</si>
  <si>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</si>
  <si>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</si>
  <si>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</si>
  <si>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</si>
  <si>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</si>
  <si>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</si>
  <si>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</si>
  <si>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</si>
  <si>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</si>
  <si>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</si>
  <si>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</si>
  <si>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</si>
  <si>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</si>
  <si>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</si>
  <si>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</si>
  <si>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</si>
  <si>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</si>
  <si>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</si>
  <si>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</si>
  <si>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</si>
  <si>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</si>
  <si>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</si>
  <si>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</si>
  <si>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</si>
  <si>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</si>
  <si>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</si>
  <si>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</si>
  <si>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</si>
  <si>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</si>
  <si>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</si>
  <si>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</si>
  <si>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</si>
  <si>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</si>
  <si>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</si>
  <si>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</si>
  <si>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</si>
  <si>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</si>
  <si>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</si>
  <si>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</si>
  <si>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</si>
  <si>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</si>
  <si>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</si>
  <si>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</si>
  <si>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</si>
  <si>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</si>
  <si>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</si>
  <si>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</si>
  <si>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</si>
  <si>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</si>
  <si>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</si>
  <si>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</si>
  <si>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</si>
  <si>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</si>
  <si>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</si>
  <si>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</si>
  <si>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</si>
  <si>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</si>
  <si>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</si>
  <si>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</si>
  <si>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</si>
  <si>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</si>
  <si>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</si>
  <si>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</si>
  <si>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</si>
  <si>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</si>
  <si>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</si>
  <si>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</si>
  <si>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</si>
  <si>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</si>
  <si>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</si>
  <si>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</si>
  <si>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</si>
  <si>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</si>
  <si>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</si>
  <si>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</si>
  <si>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</si>
  <si>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</si>
  <si>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</si>
  <si>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</si>
  <si>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</si>
  <si>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</si>
  <si>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</si>
  <si>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</si>
  <si>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</si>
  <si>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</si>
  <si>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</si>
  <si>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</si>
  <si>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</si>
  <si>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</si>
  <si>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</si>
  <si>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</si>
  <si>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</si>
  <si>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</si>
  <si>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</si>
  <si>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</si>
  <si>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</si>
  <si>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</si>
  <si>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</si>
  <si>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</si>
  <si>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</si>
  <si>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</si>
  <si>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</si>
  <si>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</si>
  <si>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</si>
  <si>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</si>
  <si>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</si>
  <si>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</si>
  <si>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</si>
  <si>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</si>
  <si>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</si>
  <si>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</si>
  <si>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</si>
  <si>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</si>
  <si>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</si>
  <si>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</si>
  <si>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</si>
  <si>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</si>
  <si>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</si>
  <si>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</si>
  <si>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</si>
  <si>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</si>
  <si>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</si>
  <si>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</si>
  <si>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</si>
  <si>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</si>
  <si>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</si>
  <si>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</si>
  <si>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</si>
  <si>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</si>
  <si>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</si>
  <si>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</si>
  <si>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</si>
  <si>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</si>
  <si>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</si>
  <si>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</si>
  <si>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</si>
  <si>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</si>
  <si>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</si>
  <si>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</si>
  <si>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</si>
  <si>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</si>
  <si>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</si>
  <si>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</si>
  <si>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</si>
  <si>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</si>
  <si>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</si>
  <si>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</si>
  <si>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</si>
  <si>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</si>
  <si>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</si>
  <si>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</si>
  <si>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</si>
  <si>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</si>
  <si>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</si>
  <si>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</si>
  <si>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</si>
  <si>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</si>
  <si>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</si>
  <si>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</si>
  <si>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</si>
  <si>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</si>
  <si>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</si>
  <si>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</si>
  <si>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</si>
  <si>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</si>
  <si>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</si>
  <si>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</si>
  <si>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</si>
  <si>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</si>
  <si>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</si>
  <si>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</si>
  <si>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</si>
  <si>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</si>
  <si>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</si>
  <si>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</si>
  <si>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</si>
  <si>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</si>
  <si>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</si>
  <si>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</si>
  <si>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</si>
  <si>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</si>
  <si>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</si>
  <si>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</si>
  <si>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</si>
  <si>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</si>
  <si>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</si>
  <si>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</si>
  <si>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</si>
  <si>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</si>
  <si>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</si>
  <si>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</si>
  <si>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</si>
  <si>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</si>
  <si>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</si>
  <si>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</si>
  <si>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</si>
  <si>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</si>
  <si>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</si>
  <si>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</si>
  <si>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</si>
  <si>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</si>
  <si>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</si>
  <si>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</si>
  <si>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</si>
  <si>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</si>
  <si>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</si>
  <si>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</si>
  <si>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</si>
  <si>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</si>
  <si>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</si>
  <si>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</si>
  <si>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</si>
  <si>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</si>
  <si>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</si>
  <si>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</si>
  <si>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</si>
  <si>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</si>
  <si>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</si>
  <si>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</si>
  <si>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</si>
  <si>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</si>
  <si>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</si>
  <si>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</si>
  <si>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</si>
  <si>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</si>
  <si>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</si>
  <si>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</si>
  <si>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</si>
  <si>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</si>
  <si>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</si>
  <si>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</si>
  <si>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</si>
  <si>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</si>
  <si>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</si>
  <si>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</si>
  <si>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</si>
  <si>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</si>
  <si>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</si>
  <si>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</si>
  <si>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</si>
  <si>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</si>
  <si>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</si>
  <si>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</si>
  <si>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</si>
  <si>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</si>
  <si>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</si>
  <si>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</si>
  <si>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</si>
  <si>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</si>
  <si>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</si>
  <si>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</si>
  <si>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</si>
  <si>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</si>
  <si>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</si>
  <si>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</si>
  <si>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</si>
  <si>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</si>
  <si>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</si>
  <si>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</si>
  <si>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</si>
  <si>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</si>
  <si>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</si>
  <si>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</si>
  <si>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</si>
  <si>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</si>
  <si>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</si>
  <si>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</si>
  <si>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</si>
  <si>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</si>
  <si>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</si>
  <si>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</si>
  <si>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</si>
  <si>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</si>
  <si>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</si>
  <si>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</si>
  <si>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</si>
  <si>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</si>
  <si>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</si>
  <si>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</si>
  <si>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</si>
  <si>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</si>
  <si>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</si>
  <si>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</si>
  <si>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</si>
  <si>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</si>
  <si>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</si>
  <si>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</si>
  <si>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</si>
  <si>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</si>
  <si>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</si>
  <si>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</si>
  <si>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</si>
  <si>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</si>
  <si>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</si>
  <si>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</si>
  <si>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</si>
  <si>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</si>
  <si>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</si>
  <si>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</si>
  <si>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</si>
  <si>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</si>
  <si>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</si>
  <si>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</si>
  <si>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</si>
  <si>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</si>
  <si>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</si>
  <si>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</si>
  <si>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</si>
  <si>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</si>
  <si>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</si>
  <si>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</si>
  <si>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</si>
  <si>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</si>
  <si>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</si>
  <si>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</si>
  <si>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</si>
  <si>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</si>
  <si>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</si>
  <si>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</si>
  <si>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</si>
  <si>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</si>
  <si>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</si>
  <si>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</si>
  <si>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</si>
  <si>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</si>
  <si>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</si>
  <si>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</si>
  <si>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</si>
  <si>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</si>
  <si>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</si>
  <si>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</si>
  <si>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</si>
  <si>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</si>
  <si>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</si>
  <si>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</si>
  <si>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</si>
  <si>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</si>
  <si>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</si>
  <si>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</si>
  <si>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</si>
  <si>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</si>
  <si>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</si>
  <si>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</si>
  <si>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</si>
  <si>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</si>
  <si>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</si>
  <si>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</si>
  <si>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</si>
  <si>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</si>
  <si>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</si>
  <si>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</si>
  <si>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</si>
  <si>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</si>
  <si>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</si>
  <si>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</si>
  <si>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</si>
  <si>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</si>
  <si>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</si>
  <si>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</si>
  <si>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</si>
  <si>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</si>
  <si>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</si>
  <si>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</si>
  <si>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</si>
  <si>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</si>
  <si>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</si>
  <si>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</si>
  <si>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</si>
  <si>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</si>
  <si>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</si>
  <si>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</si>
  <si>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</si>
  <si>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</si>
  <si>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</si>
  <si>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</si>
  <si>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</si>
  <si>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</si>
  <si>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</si>
  <si>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</si>
  <si>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</si>
  <si>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</si>
  <si>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</si>
  <si>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</si>
  <si>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</si>
  <si>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</si>
  <si>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</si>
  <si>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</si>
  <si>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</si>
  <si>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</si>
  <si>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</si>
  <si>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</si>
  <si>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</si>
  <si>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</si>
  <si>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</si>
  <si>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</si>
  <si>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</si>
  <si>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</si>
  <si>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</si>
  <si>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</si>
  <si>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</si>
  <si>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</si>
  <si>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</si>
  <si>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</si>
  <si>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</si>
  <si>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</si>
  <si>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</si>
  <si>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</si>
  <si>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</si>
  <si>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</si>
  <si>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</si>
  <si>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</si>
  <si>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</si>
  <si>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</si>
  <si>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</si>
  <si>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</si>
  <si>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</si>
  <si>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</si>
  <si>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</si>
  <si>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</si>
  <si>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</si>
  <si>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</si>
  <si>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</si>
  <si>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</si>
  <si>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</si>
  <si>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</si>
  <si>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</si>
  <si>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</si>
  <si>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</si>
  <si>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</si>
  <si>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</si>
  <si>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</si>
  <si>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</si>
  <si>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</si>
  <si>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</si>
  <si>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</si>
  <si>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</si>
  <si>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</si>
  <si>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</si>
  <si>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</si>
  <si>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</si>
  <si>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</si>
  <si>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</si>
  <si>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</si>
  <si>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</si>
  <si>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</si>
  <si>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</si>
  <si>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</si>
  <si>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</si>
  <si>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</si>
  <si>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</si>
  <si>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</si>
  <si>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</si>
  <si>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</si>
  <si>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</si>
  <si>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</si>
  <si>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</si>
  <si>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</si>
  <si>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</si>
  <si>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</si>
  <si>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</si>
  <si>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</si>
  <si>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</si>
  <si>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</si>
  <si>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</si>
  <si>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</si>
  <si>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</si>
  <si>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</si>
  <si>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</si>
  <si>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</si>
  <si>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</si>
  <si>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</si>
  <si>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</si>
  <si>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</si>
  <si>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</si>
  <si>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</si>
  <si>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</si>
  <si>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</si>
  <si>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</si>
  <si>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</si>
  <si>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</si>
  <si>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</si>
  <si>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</si>
  <si>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</si>
  <si>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</si>
  <si>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</si>
  <si>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</si>
  <si>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</si>
  <si>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</si>
  <si>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</si>
  <si>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</si>
  <si>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</si>
  <si>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</si>
  <si>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</si>
  <si>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</si>
  <si>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</si>
  <si>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</si>
  <si>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</si>
  <si>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</si>
  <si>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</si>
  <si>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</si>
  <si>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</si>
  <si>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</si>
  <si>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</si>
  <si>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</si>
  <si>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</si>
  <si>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</si>
  <si>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</si>
  <si>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</si>
  <si>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</si>
  <si>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</si>
  <si>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</si>
  <si>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</si>
  <si>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</si>
  <si>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</si>
  <si>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</si>
  <si>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</si>
  <si>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</si>
  <si>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</si>
  <si>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</si>
  <si>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</si>
  <si>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</si>
  <si>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</si>
  <si>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</si>
  <si>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</si>
  <si>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</si>
  <si>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</si>
  <si>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</si>
  <si>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</si>
  <si>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</si>
  <si>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</si>
  <si>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</si>
  <si>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</si>
  <si>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</si>
  <si>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</si>
  <si>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</si>
  <si>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</si>
  <si>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</si>
  <si>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</si>
  <si>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</si>
  <si>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</si>
  <si>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</si>
  <si>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</si>
  <si>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</si>
  <si>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</si>
  <si>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</si>
  <si>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</si>
  <si>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</si>
  <si>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</si>
  <si>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</si>
  <si>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</si>
  <si>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</si>
  <si>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</si>
  <si>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</si>
  <si>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</si>
  <si>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</si>
  <si>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</si>
  <si>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</si>
  <si>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</si>
  <si>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</si>
  <si>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</si>
  <si>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</si>
  <si>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</si>
  <si>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</si>
  <si>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</si>
  <si>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</si>
  <si>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</si>
  <si>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</si>
  <si>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</si>
  <si>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</si>
  <si>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</si>
  <si>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</si>
  <si>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</si>
  <si>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</si>
  <si>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</si>
  <si>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</si>
  <si>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</si>
  <si>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</si>
  <si>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</si>
  <si>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</si>
  <si>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</si>
  <si>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</si>
  <si>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</si>
  <si>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</si>
  <si>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</si>
  <si>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</si>
  <si>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</si>
  <si>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</si>
  <si>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</si>
  <si>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</si>
  <si>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</si>
  <si>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</si>
  <si>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</si>
  <si>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</si>
  <si>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</si>
  <si>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</si>
  <si>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</si>
  <si>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</si>
  <si>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</si>
  <si>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</si>
  <si>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</si>
  <si>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</si>
  <si>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</si>
  <si>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</si>
  <si>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</si>
  <si>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</si>
  <si>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</si>
  <si>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</si>
  <si>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</si>
  <si>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</si>
  <si>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</si>
  <si>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</si>
  <si>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</si>
  <si>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</si>
  <si>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</si>
  <si>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</si>
  <si>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</si>
  <si>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</si>
  <si>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</si>
  <si>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</si>
  <si>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</si>
  <si>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</si>
  <si>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</si>
  <si>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</si>
  <si>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</si>
  <si>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</si>
  <si>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</si>
  <si>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</si>
  <si>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</si>
  <si>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</si>
  <si>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</si>
  <si>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</si>
  <si>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</si>
  <si>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</si>
  <si>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</si>
  <si>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</si>
  <si>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</si>
  <si>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</si>
  <si>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</si>
  <si>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</si>
  <si>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</si>
  <si>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</si>
  <si>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</si>
  <si>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</si>
  <si>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</si>
  <si>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</si>
  <si>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</si>
  <si>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</si>
  <si>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</si>
  <si>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</si>
  <si>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</si>
  <si>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</si>
  <si>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</si>
  <si>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</si>
  <si>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</si>
  <si>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</si>
  <si>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</si>
  <si>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</si>
  <si>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</si>
  <si>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</si>
  <si>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</si>
  <si>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</si>
  <si>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</si>
  <si>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</si>
  <si>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</si>
  <si>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</si>
  <si>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</si>
  <si>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</si>
  <si>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</si>
  <si>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</si>
  <si>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</si>
  <si>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</si>
  <si>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</si>
  <si>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</si>
  <si>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</si>
  <si>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</si>
  <si>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</si>
  <si>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</si>
  <si>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</si>
  <si>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</si>
  <si>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</si>
  <si>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</si>
  <si>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</si>
  <si>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</si>
  <si>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</si>
  <si>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</si>
  <si>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</si>
  <si>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</si>
  <si>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</si>
  <si>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</si>
  <si>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</si>
  <si>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</si>
  <si>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</si>
  <si>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</si>
  <si>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</si>
  <si>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</si>
  <si>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</si>
  <si>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</si>
  <si>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</si>
  <si>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</si>
  <si>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</si>
  <si>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</si>
  <si>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</si>
  <si>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</si>
  <si>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</si>
  <si>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</si>
  <si>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</si>
  <si>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</si>
  <si>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</si>
  <si>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</si>
  <si>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</si>
  <si>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</si>
  <si>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</si>
  <si>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</si>
  <si>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</si>
  <si>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</si>
  <si>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</si>
  <si>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</si>
  <si>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</si>
  <si>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</si>
  <si>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</si>
  <si>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</si>
  <si>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</si>
  <si>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</si>
  <si>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</si>
  <si>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</si>
  <si>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</si>
  <si>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</si>
  <si>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</si>
  <si>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</si>
  <si>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</si>
  <si>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</si>
  <si>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</si>
  <si>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</si>
  <si>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</si>
  <si>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</si>
  <si>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</si>
  <si>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</si>
  <si>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</si>
  <si>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</si>
  <si>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</si>
  <si>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</si>
  <si>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</si>
  <si>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</si>
  <si>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</si>
  <si>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</si>
  <si>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</si>
  <si>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</si>
  <si>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</si>
  <si>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</si>
  <si>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</si>
  <si>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</si>
  <si>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</si>
  <si>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</si>
  <si>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</si>
  <si>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</si>
  <si>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</si>
  <si>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</si>
  <si>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</si>
  <si>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</si>
  <si>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</si>
  <si>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</si>
  <si>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</si>
  <si>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</si>
  <si>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</si>
  <si>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</si>
  <si>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</si>
  <si>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</si>
  <si>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</si>
  <si>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</si>
  <si>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</si>
  <si>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</si>
  <si>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</si>
  <si>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</si>
  <si>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</si>
  <si>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</si>
  <si>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</si>
  <si>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</si>
  <si>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</si>
  <si>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</si>
  <si>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</si>
  <si>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</si>
  <si>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</si>
  <si>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</si>
  <si>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</si>
  <si>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</si>
  <si>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</si>
  <si>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</si>
  <si>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</si>
  <si>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</si>
  <si>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</si>
  <si>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</si>
  <si>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</si>
  <si>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</si>
  <si>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</si>
  <si>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</si>
  <si>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</si>
  <si>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</si>
  <si>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</si>
  <si>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</si>
  <si>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</si>
  <si>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</si>
  <si>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</si>
  <si>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</si>
  <si>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</si>
  <si>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</si>
  <si>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</si>
  <si>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</si>
  <si>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</si>
  <si>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</si>
  <si>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</si>
  <si>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</si>
  <si>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</si>
  <si>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</si>
  <si>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</si>
  <si>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</si>
  <si>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</si>
  <si>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</si>
  <si>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</si>
  <si>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</si>
  <si>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</si>
  <si>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</si>
  <si>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</si>
  <si>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</si>
  <si>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</si>
  <si>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</si>
  <si>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</si>
  <si>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</si>
  <si>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</si>
  <si>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</si>
  <si>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</si>
  <si>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</si>
  <si>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</si>
  <si>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</si>
  <si>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</si>
  <si>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</si>
  <si>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</si>
  <si>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</si>
  <si>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</si>
  <si>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</si>
  <si>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</si>
  <si>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</si>
  <si>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</si>
  <si>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</si>
  <si>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</si>
  <si>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</si>
  <si>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</si>
  <si>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</si>
  <si>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</si>
  <si>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</si>
  <si>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</si>
  <si>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</si>
  <si>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</si>
  <si>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</si>
  <si>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</si>
  <si>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</si>
  <si>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</si>
  <si>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</si>
  <si>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</si>
  <si>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</si>
  <si>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</si>
  <si>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</si>
  <si>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</si>
  <si>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</si>
  <si>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</si>
  <si>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</si>
  <si>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</si>
  <si>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</si>
  <si>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</si>
  <si>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</si>
  <si>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</si>
  <si>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</si>
  <si>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</si>
  <si>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</si>
  <si>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</si>
  <si>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</si>
  <si>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</si>
  <si>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</si>
  <si>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</si>
  <si>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</si>
  <si>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</si>
  <si>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</si>
  <si>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</si>
  <si>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</si>
  <si>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</si>
  <si>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</si>
  <si>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</si>
  <si>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</si>
  <si>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</si>
  <si>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</si>
  <si>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</si>
  <si>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</si>
  <si>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</si>
  <si>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</si>
  <si>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</si>
  <si>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</si>
  <si>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</si>
  <si>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</si>
  <si>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</si>
  <si>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</si>
  <si>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</si>
  <si>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</si>
  <si>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</si>
  <si>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</si>
  <si>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</si>
  <si>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</si>
  <si>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</si>
  <si>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</si>
  <si>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</si>
  <si>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</si>
  <si>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</si>
  <si>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</si>
  <si>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</si>
  <si>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</si>
  <si>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</si>
  <si>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</si>
  <si>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</si>
  <si>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</si>
  <si>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</si>
  <si>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</si>
  <si>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</si>
  <si>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</si>
  <si>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</si>
  <si>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</si>
  <si>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</si>
  <si>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</si>
  <si>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</si>
  <si>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</si>
  <si>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</si>
  <si>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</si>
  <si>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</si>
  <si>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</si>
  <si>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</si>
  <si>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</si>
  <si>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</si>
  <si>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</si>
  <si>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</si>
  <si>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</si>
  <si>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</si>
  <si>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</si>
  <si>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</si>
  <si>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</si>
  <si>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</si>
  <si>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</si>
  <si>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</si>
  <si>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</si>
  <si>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</si>
  <si>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</si>
  <si>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</si>
  <si>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</si>
  <si>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</si>
  <si>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</si>
  <si>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</si>
  <si>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</si>
  <si>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</si>
  <si>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</si>
  <si>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</si>
  <si>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</si>
  <si>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</si>
  <si>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</si>
  <si>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</si>
  <si>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</si>
  <si>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</si>
  <si>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</si>
  <si>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</si>
  <si>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</si>
  <si>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</si>
  <si>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</si>
  <si>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</si>
  <si>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</si>
  <si>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</si>
  <si>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</si>
  <si>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</si>
  <si>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</si>
  <si>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</si>
  <si>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</si>
  <si>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</si>
  <si>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</si>
  <si>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</si>
  <si>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</si>
  <si>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</si>
  <si>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</si>
  <si>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</si>
  <si>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</si>
  <si>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</si>
  <si>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</si>
  <si>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</si>
  <si>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</si>
  <si>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</si>
  <si>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</si>
  <si>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</si>
  <si>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</si>
  <si>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</si>
  <si>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</si>
  <si>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</si>
  <si>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</si>
  <si>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</si>
  <si>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</si>
  <si>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</si>
  <si>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</si>
  <si>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</si>
  <si>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</si>
  <si>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</si>
  <si>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</si>
  <si>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</si>
  <si>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</si>
  <si>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</si>
  <si>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</si>
  <si>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</si>
  <si>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</si>
  <si>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</si>
  <si>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</si>
  <si>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</si>
  <si>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</si>
  <si>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</si>
  <si>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</si>
  <si>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</si>
  <si>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</si>
  <si>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</si>
  <si>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</si>
  <si>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</si>
  <si>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</si>
  <si>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</si>
  <si>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</si>
  <si>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</si>
  <si>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</si>
  <si>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</si>
  <si>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</si>
  <si>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</si>
  <si>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</si>
  <si>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</si>
  <si>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</si>
  <si>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</si>
  <si>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</si>
  <si>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</si>
  <si>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</si>
  <si>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</si>
  <si>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</si>
  <si>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</si>
  <si>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</si>
  <si>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</si>
  <si>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</si>
  <si>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</si>
  <si>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</si>
  <si>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</si>
  <si>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</si>
  <si>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</si>
  <si>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</si>
  <si>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</si>
  <si>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</si>
  <si>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</si>
  <si>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</si>
  <si>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</si>
  <si>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</si>
  <si>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</si>
  <si>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</si>
  <si>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</si>
  <si>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</si>
  <si>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</si>
  <si>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</si>
  <si>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</si>
  <si>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</si>
  <si>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</si>
  <si>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</si>
  <si>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</si>
  <si>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</si>
  <si>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</si>
  <si>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</si>
  <si>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</si>
  <si>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</si>
  <si>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</si>
  <si>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</si>
  <si>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</si>
  <si>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</si>
  <si>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</si>
  <si>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</si>
  <si>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</si>
  <si>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</si>
  <si>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</si>
  <si>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</si>
  <si>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</si>
  <si>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</si>
  <si>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</si>
  <si>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</si>
  <si>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</si>
  <si>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</si>
  <si>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</si>
  <si>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</si>
  <si>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</si>
  <si>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</si>
  <si>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</si>
  <si>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</si>
  <si>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</si>
  <si>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</si>
  <si>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</si>
  <si>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</si>
  <si>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</si>
  <si>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</si>
  <si>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</si>
  <si>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</si>
  <si>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</si>
  <si>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</si>
  <si>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</si>
  <si>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</si>
  <si>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</si>
  <si>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</si>
  <si>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</si>
  <si>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</si>
  <si>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</si>
  <si>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</si>
  <si>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</si>
  <si>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</si>
  <si>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</si>
  <si>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</si>
  <si>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</si>
  <si>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</si>
  <si>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</si>
  <si>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</si>
  <si>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</si>
  <si>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</si>
  <si>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</si>
  <si>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</si>
  <si>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</si>
  <si>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</si>
  <si>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</si>
  <si>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</si>
  <si>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</si>
  <si>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</si>
  <si>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</si>
  <si>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</si>
  <si>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</si>
  <si>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</si>
  <si>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</si>
  <si>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</si>
  <si>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</si>
  <si>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</si>
  <si>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</si>
  <si>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</si>
  <si>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</si>
  <si>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</si>
  <si>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</si>
  <si>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</si>
  <si>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</si>
  <si>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</si>
  <si>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</si>
  <si>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</si>
  <si>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</si>
  <si>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</si>
  <si>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</si>
  <si>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</si>
  <si>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</si>
  <si>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</si>
  <si>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</si>
  <si>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</si>
  <si>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</si>
  <si>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</si>
  <si>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</si>
  <si>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</si>
  <si>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</si>
  <si>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</si>
  <si>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</si>
  <si>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</si>
  <si>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</si>
  <si>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</si>
  <si>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</si>
  <si>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</si>
  <si>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</si>
  <si>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</si>
  <si>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</si>
  <si>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</si>
  <si>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</si>
  <si>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</si>
  <si>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</si>
  <si>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</si>
  <si>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</si>
  <si>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</si>
  <si>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</si>
  <si>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</si>
  <si>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</si>
  <si>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</si>
  <si>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</si>
  <si>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</si>
  <si>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</si>
  <si>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</si>
  <si>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</si>
  <si>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</si>
  <si>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</si>
  <si>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</si>
  <si>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</si>
  <si>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</si>
  <si>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</si>
  <si>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</si>
  <si>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</si>
  <si>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</si>
  <si>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</si>
  <si>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</si>
  <si>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</si>
  <si>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</si>
  <si>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</si>
  <si>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</si>
  <si>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</si>
  <si>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</si>
  <si>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</si>
  <si>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</si>
  <si>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</si>
  <si>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</si>
  <si>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</si>
  <si>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</si>
  <si>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</si>
  <si>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</si>
  <si>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</si>
  <si>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</si>
  <si>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</si>
  <si>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</si>
  <si>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</si>
  <si>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</si>
  <si>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</si>
  <si>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</si>
  <si>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</si>
  <si>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</si>
  <si>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</si>
  <si>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</si>
  <si>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</si>
  <si>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</si>
  <si>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</si>
  <si>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</si>
  <si>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</si>
  <si>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</si>
  <si>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</si>
  <si>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</si>
  <si>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</si>
  <si>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</si>
  <si>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</si>
  <si>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</si>
  <si>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</si>
  <si>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</si>
  <si>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</si>
  <si>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</si>
  <si>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</si>
  <si>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</si>
  <si>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</si>
  <si>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</si>
  <si>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</si>
  <si>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</si>
  <si>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</si>
  <si>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</si>
  <si>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</si>
  <si>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</si>
  <si>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</si>
  <si>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</si>
  <si>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</si>
  <si>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</si>
  <si>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</si>
  <si>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</si>
  <si>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</si>
  <si>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</si>
  <si>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</si>
  <si>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</si>
  <si>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</si>
  <si>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</si>
  <si>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</si>
  <si>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</si>
  <si>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</si>
  <si>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</si>
  <si>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</si>
  <si>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</si>
  <si>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</si>
  <si>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</si>
  <si>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</si>
  <si>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</si>
  <si>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</si>
  <si>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</si>
  <si>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</si>
  <si>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</si>
  <si>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</si>
  <si>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</si>
  <si>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</si>
  <si>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</si>
  <si>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</si>
  <si>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</si>
  <si>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</si>
  <si>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</si>
  <si>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</si>
  <si>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</si>
  <si>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</si>
  <si>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</si>
  <si>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</si>
  <si>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</si>
  <si>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</si>
  <si>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</si>
  <si>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</si>
  <si>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</si>
  <si>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</si>
  <si>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</si>
  <si>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</si>
  <si>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</si>
  <si>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</si>
  <si>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</si>
  <si>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</si>
  <si>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</si>
  <si>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</si>
  <si>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</si>
  <si>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</si>
  <si>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</si>
  <si>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</si>
  <si>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</si>
  <si>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</si>
  <si>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</si>
  <si>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</si>
  <si>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</si>
  <si>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</si>
  <si>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</si>
  <si>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</si>
  <si>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</si>
  <si>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</si>
  <si>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</si>
  <si>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</si>
  <si>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</si>
  <si>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</si>
  <si>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</si>
  <si>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</si>
  <si>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</si>
  <si>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</si>
  <si>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</si>
  <si>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</si>
  <si>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</si>
  <si>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</si>
  <si>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</si>
  <si>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</si>
  <si>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</si>
  <si>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</si>
  <si>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</si>
  <si>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</si>
  <si>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</si>
  <si>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</si>
  <si>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</si>
  <si>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</si>
  <si>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</si>
  <si>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</si>
  <si>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</si>
  <si>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</si>
  <si>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</si>
  <si>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</si>
  <si>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</si>
  <si>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</si>
  <si>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</si>
  <si>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</si>
  <si>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</si>
  <si>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</si>
  <si>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</si>
  <si>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</si>
  <si>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</si>
  <si>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</si>
  <si>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</si>
  <si>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</si>
  <si>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</si>
  <si>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</si>
  <si>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</si>
  <si>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</si>
  <si>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</si>
  <si>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</si>
  <si>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</si>
  <si>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</si>
  <si>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</si>
  <si>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</si>
  <si>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</si>
  <si>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</si>
  <si>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</si>
  <si>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</si>
  <si>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</si>
  <si>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</si>
  <si>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</si>
  <si>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</si>
  <si>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</si>
  <si>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</si>
  <si>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</si>
  <si>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</si>
  <si>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</si>
  <si>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</si>
  <si>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</si>
  <si>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</si>
  <si>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</si>
  <si>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</si>
  <si>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</si>
  <si>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</si>
  <si>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</si>
  <si>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</si>
  <si>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</si>
  <si>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</si>
  <si>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</si>
  <si>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</si>
  <si>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</si>
  <si>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</si>
  <si>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</si>
  <si>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</si>
  <si>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</si>
  <si>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</si>
  <si>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</si>
  <si>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</si>
  <si>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</si>
  <si>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</si>
  <si>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</si>
  <si>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</si>
  <si>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</si>
  <si>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</si>
  <si>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</si>
  <si>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</si>
  <si>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</si>
  <si>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</si>
  <si>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</si>
  <si>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</si>
  <si>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</si>
  <si>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</si>
  <si>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</si>
  <si>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</si>
  <si>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</si>
  <si>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</si>
  <si>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</si>
  <si>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</si>
  <si>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</si>
  <si>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</si>
  <si>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</si>
  <si>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</si>
  <si>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</si>
  <si>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</si>
  <si>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</si>
  <si>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</si>
  <si>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</si>
  <si>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</si>
  <si>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</si>
  <si>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</si>
  <si>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</si>
  <si>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</si>
  <si>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</si>
  <si>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</si>
  <si>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</si>
  <si>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</si>
  <si>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</si>
  <si>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</si>
  <si>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</si>
  <si>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</si>
  <si>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</si>
  <si>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</si>
  <si>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</si>
  <si>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</si>
  <si>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</si>
  <si>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</si>
  <si>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</si>
  <si>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</si>
  <si>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</si>
  <si>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</si>
  <si>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</si>
  <si>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</si>
  <si>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</si>
  <si>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</si>
  <si>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</si>
  <si>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</si>
  <si>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</si>
  <si>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</si>
  <si>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</si>
  <si>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</si>
  <si>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</si>
  <si>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</si>
  <si>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</si>
  <si>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</si>
  <si>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</si>
  <si>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</si>
  <si>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</si>
  <si>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</si>
  <si>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</si>
  <si>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</si>
  <si>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</si>
  <si>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</si>
  <si>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</si>
  <si>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</si>
  <si>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</si>
  <si>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</si>
  <si>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</si>
  <si>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</si>
  <si>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</si>
  <si>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</si>
  <si>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</si>
  <si>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</si>
  <si>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</si>
  <si>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</si>
  <si>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</si>
  <si>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</si>
  <si>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</si>
  <si>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</si>
  <si>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</si>
  <si>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</si>
  <si>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</si>
  <si>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</si>
  <si>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</si>
  <si>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</si>
  <si>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</si>
  <si>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</si>
  <si>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</si>
  <si>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</si>
  <si>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</si>
  <si>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</si>
  <si>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</si>
  <si>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</si>
  <si>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</si>
  <si>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</si>
  <si>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</si>
  <si>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</si>
  <si>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</si>
  <si>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</si>
  <si>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</si>
  <si>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</si>
  <si>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</si>
  <si>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</si>
  <si>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</si>
  <si>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</si>
  <si>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</si>
  <si>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</si>
  <si>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</si>
  <si>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</si>
  <si>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</si>
  <si>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</si>
  <si>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</si>
  <si>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</si>
  <si>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</si>
  <si>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</si>
  <si>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</si>
  <si>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</si>
  <si>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</si>
  <si>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</si>
  <si>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</si>
  <si>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</si>
  <si>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</si>
  <si>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</si>
  <si>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</si>
  <si>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</si>
  <si>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</si>
  <si>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</si>
  <si>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</si>
  <si>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</si>
  <si>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</si>
  <si>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</si>
  <si>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</si>
  <si>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</si>
  <si>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</si>
  <si>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</si>
  <si>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</si>
  <si>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</si>
  <si>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</si>
  <si>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</si>
  <si>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</si>
  <si>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</si>
  <si>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</si>
  <si>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</si>
  <si>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</si>
  <si>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</si>
  <si>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</si>
  <si>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</si>
  <si>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</si>
  <si>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</si>
  <si>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</si>
  <si>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</si>
  <si>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</si>
  <si>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</si>
  <si>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</si>
  <si>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</si>
  <si>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</si>
  <si>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</si>
  <si>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</si>
  <si>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</si>
  <si>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</si>
  <si>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</si>
  <si>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</si>
  <si>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</si>
  <si>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</si>
  <si>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</si>
  <si>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</si>
  <si>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</si>
  <si>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</si>
  <si>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</si>
  <si>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</si>
  <si>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</si>
  <si>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</si>
  <si>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</si>
  <si>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</si>
  <si>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</si>
  <si>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</si>
  <si>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</si>
  <si>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</si>
  <si>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</si>
  <si>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</si>
  <si>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</si>
  <si>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</si>
  <si>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</si>
  <si>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</si>
  <si>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</si>
  <si>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</si>
  <si>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</si>
  <si>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</si>
  <si>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</si>
  <si>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</si>
  <si>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</si>
  <si>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</si>
  <si>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</si>
  <si>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</si>
  <si>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</si>
  <si>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</si>
  <si>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</si>
  <si>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</si>
  <si>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</si>
  <si>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</si>
  <si>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</si>
  <si>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</si>
  <si>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</si>
  <si>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</si>
  <si>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</si>
  <si>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</si>
  <si>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</si>
  <si>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</si>
  <si>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</si>
  <si>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</si>
  <si>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</si>
  <si>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</si>
  <si>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</si>
  <si>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</si>
  <si>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</si>
  <si>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</si>
  <si>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</si>
  <si>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</si>
  <si>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</si>
  <si>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</si>
  <si>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</si>
  <si>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</si>
  <si>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</si>
  <si>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</si>
  <si>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</si>
  <si>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</si>
  <si>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</si>
  <si>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</si>
  <si>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</si>
  <si>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</si>
  <si>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</si>
  <si>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</si>
  <si>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</si>
  <si>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</si>
  <si>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</si>
  <si>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</si>
  <si>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</si>
  <si>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</si>
  <si>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</si>
  <si>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</si>
  <si>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</si>
  <si>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</si>
  <si>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</si>
  <si>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</si>
  <si>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</si>
  <si>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</si>
  <si>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</si>
  <si>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</si>
  <si>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</si>
  <si>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</si>
  <si>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</si>
  <si>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</si>
  <si>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</si>
  <si>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</si>
  <si>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</si>
  <si>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</si>
  <si>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</si>
  <si>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</si>
  <si>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</si>
  <si>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</si>
  <si>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</si>
  <si>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</si>
  <si>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</si>
  <si>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</si>
  <si>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</si>
  <si>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</si>
  <si>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</si>
  <si>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</si>
  <si>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</si>
  <si>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</si>
  <si>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</si>
  <si>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</si>
  <si>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</si>
  <si>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</si>
  <si>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</si>
  <si>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</si>
  <si>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</si>
  <si>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</si>
  <si>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</si>
  <si>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</si>
  <si>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</si>
  <si>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</si>
  <si>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</si>
  <si>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</si>
  <si>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</si>
  <si>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</si>
  <si>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</si>
  <si>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</si>
  <si>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</si>
  <si>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</si>
  <si>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</si>
  <si>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</si>
  <si>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</si>
  <si>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</si>
  <si>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</si>
  <si>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</si>
  <si>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</si>
  <si>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</si>
  <si>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</si>
  <si>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</si>
  <si>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</si>
  <si>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</si>
  <si>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</si>
  <si>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</si>
  <si>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</si>
  <si>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</si>
  <si>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</si>
  <si>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</si>
  <si>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</si>
  <si>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</si>
  <si>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</si>
  <si>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</si>
  <si>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</si>
  <si>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</si>
  <si>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</si>
  <si>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</si>
  <si>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</si>
  <si>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</si>
  <si>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</si>
  <si>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</si>
  <si>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</si>
  <si>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</si>
  <si>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</si>
  <si>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</si>
  <si>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</si>
  <si>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</si>
  <si>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</si>
  <si>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</si>
  <si>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</si>
  <si>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</si>
  <si>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</si>
  <si>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</si>
  <si>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</si>
  <si>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</si>
  <si>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</si>
  <si>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</si>
  <si>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</si>
  <si>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</si>
  <si>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</si>
  <si>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</si>
  <si>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</si>
  <si>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</si>
  <si>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</si>
  <si>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</si>
  <si>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</si>
  <si>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</si>
  <si>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</si>
  <si>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</si>
  <si>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</si>
  <si>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</si>
  <si>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</si>
  <si>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</si>
  <si>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</si>
  <si>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</si>
  <si>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</si>
  <si>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</si>
  <si>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</si>
  <si>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</si>
  <si>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</si>
  <si>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</si>
  <si>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</si>
  <si>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</si>
  <si>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</si>
  <si>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</si>
  <si>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</si>
  <si>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</si>
  <si>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</si>
  <si>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</si>
  <si>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</si>
  <si>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</si>
  <si>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</si>
  <si>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</si>
  <si>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</si>
  <si>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</si>
  <si>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</si>
  <si>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</si>
  <si>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</si>
  <si>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</si>
  <si>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</si>
  <si>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</si>
  <si>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</si>
  <si>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</si>
  <si>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</si>
  <si>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</si>
  <si>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</si>
  <si>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</si>
  <si>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</si>
  <si>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</si>
  <si>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</si>
  <si>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</si>
  <si>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</si>
  <si>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</si>
  <si>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</si>
  <si>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</si>
  <si>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</si>
  <si>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</si>
  <si>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</si>
  <si>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</si>
  <si>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</si>
  <si>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</si>
  <si>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</si>
  <si>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</si>
  <si>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</si>
  <si>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</si>
  <si>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</si>
  <si>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</si>
  <si>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</si>
  <si>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</si>
  <si>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</si>
  <si>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</si>
  <si>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</si>
  <si>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</si>
  <si>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</si>
  <si>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</si>
  <si>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</si>
  <si>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</si>
  <si>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</si>
  <si>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</si>
  <si>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</si>
  <si>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</si>
  <si>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</si>
  <si>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</si>
  <si>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</si>
  <si>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</si>
  <si>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</si>
  <si>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</si>
  <si>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</si>
  <si>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</si>
  <si>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</si>
  <si>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</si>
  <si>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</si>
  <si>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</si>
  <si>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</si>
  <si>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</si>
  <si>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</si>
  <si>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</si>
  <si>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</si>
  <si>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</si>
  <si>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</si>
  <si>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</si>
  <si>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</si>
  <si>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</si>
  <si>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</si>
  <si>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</si>
  <si>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</si>
  <si>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</si>
  <si>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</si>
  <si>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</si>
  <si>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</si>
  <si>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</si>
  <si>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</si>
  <si>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</si>
  <si>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</si>
  <si>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</si>
  <si>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</si>
  <si>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</si>
  <si>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</si>
  <si>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</si>
  <si>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</si>
  <si>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</si>
  <si>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</si>
  <si>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</si>
  <si>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</si>
  <si>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</si>
  <si>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</si>
  <si>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</si>
  <si>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</si>
  <si>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</si>
  <si>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</si>
  <si>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</si>
  <si>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</si>
  <si>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</si>
  <si>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</si>
  <si>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</si>
  <si>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</si>
  <si>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</si>
  <si>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</si>
  <si>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</si>
  <si>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</si>
  <si>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</si>
  <si>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</si>
  <si>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</si>
  <si>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</si>
  <si>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</si>
  <si>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</si>
  <si>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</si>
  <si>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</si>
  <si>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</si>
  <si>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</si>
  <si>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</si>
  <si>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</si>
  <si>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</si>
  <si>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</si>
  <si>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</si>
  <si>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</si>
  <si>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</si>
  <si>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</si>
  <si>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</si>
  <si>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</si>
  <si>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</si>
  <si>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</si>
  <si>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</si>
  <si>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</si>
  <si>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</si>
  <si>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</si>
  <si>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</si>
  <si>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</si>
  <si>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</si>
  <si>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</si>
  <si>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</si>
  <si>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</si>
  <si>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</si>
  <si>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</si>
  <si>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</si>
  <si>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</si>
  <si>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</si>
  <si>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</si>
  <si>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</si>
  <si>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</si>
  <si>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</si>
  <si>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</si>
  <si>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</si>
  <si>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</si>
  <si>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</si>
  <si>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</si>
  <si>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</si>
  <si>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</si>
  <si>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</si>
  <si>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</si>
  <si>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</si>
  <si>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</si>
  <si>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</si>
  <si>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</si>
  <si>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</si>
  <si>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</si>
  <si>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</si>
  <si>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</si>
  <si>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</si>
  <si>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</si>
  <si>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</si>
  <si>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</si>
  <si>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</si>
  <si>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</si>
  <si>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</si>
  <si>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</si>
  <si>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</si>
  <si>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</si>
  <si>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</si>
  <si>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</si>
  <si>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</si>
  <si>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</si>
  <si>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</si>
  <si>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</si>
  <si>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</si>
  <si>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</si>
  <si>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</si>
  <si>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</si>
  <si>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</si>
  <si>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</si>
  <si>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</si>
  <si>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</si>
  <si>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</si>
  <si>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</si>
  <si>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</si>
  <si>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</si>
  <si>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</si>
  <si>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</si>
  <si>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</si>
  <si>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</si>
  <si>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</si>
  <si>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</si>
  <si>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</si>
  <si>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</si>
  <si>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</si>
  <si>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</si>
  <si>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</si>
  <si>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</si>
  <si>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</si>
  <si>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</si>
  <si>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</si>
  <si>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</si>
  <si>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</si>
  <si>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</si>
  <si>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</si>
  <si>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</si>
  <si>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</si>
  <si>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</si>
  <si>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</si>
  <si>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</si>
  <si>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</si>
  <si>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</si>
  <si>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</si>
  <si>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</si>
  <si>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</si>
  <si>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</si>
  <si>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</si>
  <si>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</si>
  <si>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</si>
  <si>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</si>
  <si>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</si>
  <si>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</si>
  <si>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</si>
  <si>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</si>
  <si>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</si>
  <si>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</si>
  <si>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</si>
  <si>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</si>
  <si>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</si>
  <si>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</si>
  <si>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</si>
  <si>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</si>
  <si>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</si>
  <si>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</si>
  <si>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</si>
  <si>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</si>
  <si>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</si>
  <si>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</si>
  <si>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</si>
  <si>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</si>
  <si>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</si>
  <si>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</si>
  <si>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</si>
  <si>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</si>
  <si>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</si>
  <si>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</si>
  <si>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</si>
  <si>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</si>
  <si>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</si>
  <si>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</si>
  <si>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</si>
  <si>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</si>
  <si>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</si>
  <si>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</si>
  <si>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</si>
  <si>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</si>
  <si>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</si>
  <si>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</si>
  <si>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</si>
  <si>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</si>
  <si>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</si>
  <si>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</si>
  <si>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</si>
  <si>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</si>
  <si>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</si>
  <si>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</si>
  <si>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</si>
  <si>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</si>
  <si>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</si>
  <si>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</si>
  <si>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</si>
  <si>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</si>
  <si>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</si>
  <si>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</si>
  <si>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</si>
  <si>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</si>
  <si>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</si>
  <si>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</si>
  <si>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</si>
  <si>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</si>
  <si>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</si>
  <si>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</si>
  <si>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</si>
  <si>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</si>
  <si>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</si>
  <si>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</si>
  <si>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</si>
  <si>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</si>
  <si>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</si>
  <si>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</si>
  <si>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</si>
  <si>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</si>
  <si>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</si>
  <si>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</si>
  <si>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</si>
  <si>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</si>
  <si>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</si>
  <si>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</si>
  <si>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</si>
  <si>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</si>
  <si>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</si>
  <si>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</si>
  <si>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</si>
  <si>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</si>
  <si>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</si>
  <si>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</si>
  <si>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</si>
  <si>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</si>
  <si>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</si>
  <si>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</si>
  <si>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</si>
  <si>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</si>
  <si>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</si>
  <si>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</si>
  <si>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</si>
  <si>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</si>
  <si>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</si>
  <si>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</si>
  <si>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</si>
  <si>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</si>
  <si>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</si>
  <si>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</si>
  <si>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</si>
  <si>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</si>
  <si>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</si>
  <si>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</si>
  <si>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</si>
  <si>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</si>
  <si>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</si>
  <si>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</si>
  <si>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</si>
  <si>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</si>
  <si>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</si>
  <si>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</si>
  <si>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</si>
  <si>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</si>
  <si>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</si>
  <si>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</si>
  <si>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</si>
  <si>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</si>
  <si>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</si>
  <si>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</si>
  <si>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</si>
  <si>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</si>
  <si>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</si>
  <si>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</si>
  <si>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</si>
  <si>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</si>
  <si>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</si>
  <si>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</si>
  <si>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</si>
  <si>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</si>
  <si>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</si>
  <si>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</si>
  <si>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</si>
  <si>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</si>
  <si>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</si>
  <si>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</si>
  <si>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</si>
  <si>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</si>
  <si>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</si>
  <si>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</si>
  <si>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</si>
  <si>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</si>
  <si>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</si>
  <si>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</si>
  <si>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</si>
  <si>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</si>
  <si>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</si>
  <si>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</si>
  <si>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</si>
  <si>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</si>
  <si>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</si>
  <si>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</si>
  <si>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</si>
  <si>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</si>
  <si>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</si>
  <si>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</si>
  <si>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</si>
  <si>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</si>
  <si>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</si>
  <si>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</si>
  <si>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</si>
  <si>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</si>
  <si>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</si>
  <si>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</si>
  <si>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</si>
  <si>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</si>
  <si>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</si>
  <si>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</si>
  <si>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</si>
  <si>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</si>
  <si>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</si>
  <si>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</si>
  <si>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</si>
  <si>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</si>
  <si>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</si>
  <si>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</si>
  <si>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</si>
  <si>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</si>
  <si>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</si>
  <si>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</si>
  <si>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</si>
  <si>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</si>
  <si>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</si>
  <si>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</si>
  <si>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</si>
  <si>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</si>
  <si>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</si>
  <si>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</si>
  <si>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</si>
  <si>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</si>
  <si>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</si>
  <si>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</si>
  <si>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</si>
  <si>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</si>
  <si>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</si>
  <si>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</si>
  <si>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</si>
  <si>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</si>
  <si>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</si>
  <si>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</si>
  <si>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</si>
  <si>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</si>
  <si>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</si>
  <si>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</si>
  <si>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</si>
  <si>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</si>
  <si>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</si>
  <si>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</si>
  <si>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</si>
  <si>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</si>
  <si>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</si>
  <si>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</si>
  <si>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</si>
  <si>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</si>
  <si>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</si>
  <si>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</si>
  <si>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</si>
  <si>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</si>
  <si>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</si>
  <si>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</si>
  <si>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</si>
  <si>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</si>
  <si>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</si>
  <si>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</si>
  <si>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</si>
  <si>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</si>
  <si>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</si>
  <si>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</si>
  <si>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</si>
  <si>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</si>
  <si>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</si>
  <si>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</si>
  <si>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</si>
  <si>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</si>
  <si>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</si>
  <si>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</si>
  <si>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</si>
  <si>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</si>
  <si>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</si>
  <si>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</si>
  <si>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</si>
  <si>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</si>
  <si>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</si>
  <si>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</si>
  <si>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</si>
  <si>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</si>
  <si>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</si>
  <si>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</si>
  <si>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</si>
  <si>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</si>
  <si>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</si>
  <si>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</si>
  <si>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</si>
  <si>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</si>
  <si>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</si>
  <si>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</si>
  <si>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</si>
  <si>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</si>
  <si>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</si>
  <si>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</si>
  <si>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</si>
  <si>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</si>
  <si>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</si>
  <si>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</si>
  <si>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</si>
  <si>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</si>
  <si>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</si>
  <si>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</si>
  <si>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</si>
  <si>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</si>
  <si>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</si>
  <si>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</si>
  <si>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</si>
  <si>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</si>
  <si>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</si>
  <si>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</si>
  <si>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</si>
  <si>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</si>
  <si>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</si>
  <si>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</si>
  <si>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</si>
  <si>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</si>
  <si>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</si>
  <si>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</si>
  <si>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</si>
  <si>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</si>
  <si>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</si>
  <si>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</si>
  <si>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</si>
  <si>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</si>
  <si>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</si>
  <si>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</si>
  <si>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</si>
  <si>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</si>
  <si>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</si>
  <si>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</si>
  <si>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</si>
  <si>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</si>
  <si>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</si>
  <si>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</si>
  <si>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</si>
  <si>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</si>
  <si>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</si>
  <si>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</si>
  <si>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</si>
  <si>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</si>
  <si>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</si>
  <si>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</si>
  <si>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</si>
  <si>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</si>
  <si>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</si>
  <si>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</si>
  <si>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</si>
  <si>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</si>
  <si>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</si>
  <si>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</si>
  <si>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</si>
  <si>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</si>
  <si>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</si>
  <si>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</si>
  <si>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</si>
  <si>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</si>
  <si>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</si>
  <si>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</si>
  <si>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</si>
  <si>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</si>
  <si>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</si>
  <si>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</si>
  <si>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</si>
  <si>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</si>
  <si>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</si>
  <si>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</si>
  <si>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</si>
  <si>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</si>
  <si>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</si>
  <si>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</si>
  <si>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</si>
  <si>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</si>
  <si>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</si>
  <si>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</si>
  <si>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</si>
  <si>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</si>
  <si>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</si>
  <si>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</si>
  <si>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</si>
  <si>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</si>
  <si>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</si>
  <si>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</si>
  <si>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</si>
  <si>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</si>
  <si>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</si>
  <si>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</si>
  <si>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</si>
  <si>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</si>
  <si>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</si>
  <si>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</si>
  <si>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</si>
  <si>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</si>
  <si>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</si>
  <si>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</si>
  <si>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</si>
  <si>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</si>
  <si>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</si>
  <si>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</si>
  <si>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</si>
  <si>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</si>
  <si>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</si>
  <si>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</si>
  <si>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</si>
  <si>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</si>
  <si>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</si>
  <si>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</si>
  <si>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</si>
  <si>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</si>
  <si>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</si>
  <si>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</si>
  <si>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</si>
  <si>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</si>
  <si>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</si>
  <si>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</si>
  <si>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</si>
  <si>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</si>
  <si>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</si>
  <si>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</si>
  <si>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</si>
  <si>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</si>
  <si>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</si>
  <si>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</si>
  <si>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</si>
  <si>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</si>
  <si>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</si>
  <si>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</si>
  <si>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</si>
  <si>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</si>
  <si>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</si>
  <si>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</si>
  <si>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</si>
  <si>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</si>
  <si>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</si>
  <si>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</si>
  <si>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</si>
  <si>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</si>
  <si>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</si>
  <si>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</si>
  <si>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</si>
  <si>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</si>
  <si>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</si>
  <si>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</si>
  <si>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</si>
  <si>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</si>
  <si>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</si>
  <si>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</si>
  <si>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</si>
  <si>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</si>
  <si>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</si>
  <si>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</si>
  <si>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</si>
  <si>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</si>
  <si>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</si>
  <si>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</si>
  <si>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</si>
  <si>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</si>
  <si>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</si>
  <si>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</si>
  <si>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</si>
  <si>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</si>
  <si>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</si>
  <si>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</si>
  <si>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</si>
  <si>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</si>
  <si>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</si>
  <si>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</si>
  <si>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</si>
  <si>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</si>
  <si>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</si>
  <si>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</si>
  <si>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</si>
  <si>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</si>
  <si>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</si>
  <si>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</si>
  <si>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</si>
  <si>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</si>
  <si>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</si>
  <si>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</si>
  <si>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</si>
  <si>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</si>
  <si>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</si>
  <si>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</si>
  <si>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</si>
  <si>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</si>
  <si>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</si>
  <si>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</si>
  <si>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</si>
  <si>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</si>
  <si>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</si>
  <si>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</si>
  <si>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</si>
  <si>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</si>
  <si>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</si>
  <si>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</si>
  <si>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</si>
  <si>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</si>
  <si>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</si>
  <si>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</si>
  <si>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</si>
  <si>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</si>
  <si>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</si>
  <si>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</si>
  <si>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</si>
  <si>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</si>
  <si>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</si>
  <si>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</si>
  <si>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</si>
  <si>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</si>
  <si>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</si>
  <si>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</si>
  <si>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</si>
  <si>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</si>
  <si>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</si>
  <si>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</si>
  <si>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</si>
  <si>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</si>
  <si>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</si>
  <si>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</si>
  <si>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</si>
  <si>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</si>
  <si>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</si>
  <si>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</si>
  <si>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</si>
  <si>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</si>
  <si>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</si>
  <si>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</si>
  <si>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</si>
  <si>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</si>
  <si>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</si>
  <si>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</si>
  <si>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</si>
  <si>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</si>
  <si>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</si>
  <si>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</si>
  <si>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</si>
  <si>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</si>
  <si>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</si>
  <si>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</si>
  <si>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</si>
  <si>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</si>
  <si>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</si>
  <si>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</si>
  <si>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</si>
  <si>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</si>
  <si>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</si>
  <si>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</si>
  <si>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</si>
  <si>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</si>
  <si>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</si>
  <si>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</si>
  <si>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</si>
  <si>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</si>
  <si>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</si>
  <si>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</si>
  <si>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</si>
  <si>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</si>
  <si>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</si>
  <si>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</si>
  <si>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</si>
  <si>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</si>
  <si>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</si>
  <si>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</si>
  <si>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</si>
  <si>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</si>
  <si>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</si>
  <si>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</si>
  <si>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</si>
  <si>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</si>
  <si>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</si>
  <si>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</si>
  <si>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</si>
  <si>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</si>
  <si>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</si>
  <si>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</si>
  <si>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</si>
  <si>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</si>
  <si>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</si>
  <si>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</si>
  <si>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</si>
  <si>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</si>
  <si>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</si>
  <si>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</si>
  <si>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</si>
  <si>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</si>
  <si>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</si>
  <si>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</si>
  <si>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</si>
  <si>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</si>
  <si>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</si>
  <si>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</si>
  <si>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</si>
  <si>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</si>
  <si>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</si>
  <si>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</si>
  <si>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</si>
  <si>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</si>
  <si>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</si>
  <si>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</si>
  <si>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</si>
  <si>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</si>
  <si>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</si>
  <si>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</si>
  <si>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</si>
  <si>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</si>
  <si>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</si>
  <si>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</si>
  <si>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</si>
  <si>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</si>
  <si>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</si>
  <si>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</si>
  <si>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</si>
  <si>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</si>
  <si>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</si>
  <si>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</si>
  <si>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</si>
  <si>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</si>
  <si>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</si>
  <si>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</si>
  <si>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</si>
  <si>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</si>
  <si>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</si>
  <si>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</si>
  <si>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</si>
  <si>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</si>
  <si>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</si>
  <si>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</si>
  <si>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</si>
  <si>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</si>
  <si>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</si>
  <si>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</si>
  <si>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</si>
  <si>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</si>
  <si>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</si>
  <si>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</si>
  <si>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</si>
  <si>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</si>
  <si>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</si>
  <si>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</si>
  <si>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</si>
  <si>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</si>
  <si>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</si>
  <si>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</si>
  <si>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</si>
  <si>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</si>
  <si>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</si>
  <si>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</si>
  <si>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</si>
  <si>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</si>
  <si>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</si>
  <si>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</si>
  <si>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</si>
  <si>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</si>
  <si>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</si>
  <si>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</si>
  <si>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</si>
  <si>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</si>
  <si>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</si>
  <si>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</si>
  <si>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</si>
  <si>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</si>
  <si>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</si>
  <si>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</si>
  <si>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</si>
  <si>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</si>
  <si>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</si>
  <si>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</si>
  <si>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</si>
  <si>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</si>
  <si>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</si>
  <si>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</si>
  <si>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</si>
  <si>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</si>
  <si>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</si>
  <si>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</si>
  <si>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</si>
  <si>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</si>
  <si>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</si>
  <si>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</si>
  <si>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</si>
  <si>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</si>
  <si>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</si>
  <si>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</si>
  <si>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</si>
  <si>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</si>
  <si>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</si>
  <si>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</si>
  <si>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</si>
  <si>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</si>
  <si>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</si>
  <si>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</si>
  <si>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</si>
  <si>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</si>
  <si>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</si>
  <si>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</si>
  <si>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</si>
  <si>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</si>
  <si>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</si>
  <si>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</si>
  <si>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</si>
  <si>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</si>
  <si>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</si>
  <si>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</si>
  <si>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</si>
  <si>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</si>
  <si>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</si>
  <si>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</si>
  <si>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</si>
  <si>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</si>
  <si>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</si>
  <si>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</si>
  <si>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</si>
  <si>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</si>
  <si>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</si>
  <si>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</si>
  <si>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</si>
  <si>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</si>
  <si>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</si>
  <si>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</si>
  <si>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</si>
  <si>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</si>
  <si>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</si>
  <si>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</si>
  <si>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</si>
  <si>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</si>
  <si>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</si>
  <si>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</si>
  <si>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</si>
  <si>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</si>
  <si>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</si>
  <si>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</si>
  <si>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</si>
  <si>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</si>
  <si>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</si>
  <si>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</si>
  <si>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</si>
  <si>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</si>
  <si>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</si>
  <si>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</si>
  <si>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</si>
  <si>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</si>
  <si>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</si>
  <si>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</si>
  <si>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</si>
  <si>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</si>
  <si>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</si>
  <si>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</si>
  <si>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</si>
  <si>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</si>
  <si>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</si>
  <si>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</si>
  <si>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</si>
  <si>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</si>
  <si>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</si>
  <si>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</si>
  <si>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</si>
  <si>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</si>
  <si>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</si>
  <si>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</si>
  <si>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</si>
  <si>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</si>
  <si>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</si>
  <si>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</si>
  <si>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</si>
  <si>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</si>
  <si>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</si>
  <si>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</si>
  <si>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</si>
  <si>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</si>
  <si>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</si>
  <si>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</si>
  <si>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</si>
  <si>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</si>
  <si>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</si>
  <si>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</si>
  <si>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</si>
  <si>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</si>
  <si>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</si>
  <si>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</si>
  <si>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</si>
  <si>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</si>
  <si>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</si>
  <si>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</si>
  <si>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</si>
  <si>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</si>
  <si>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</si>
  <si>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</si>
  <si>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</si>
  <si>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</si>
  <si>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</si>
  <si>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</si>
  <si>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</si>
  <si>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</si>
  <si>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</si>
  <si>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</si>
  <si>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</si>
  <si>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</si>
  <si>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</si>
  <si>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</si>
  <si>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</si>
  <si>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</si>
  <si>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</si>
  <si>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</si>
  <si>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</si>
  <si>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</si>
  <si>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</si>
  <si>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</si>
  <si>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</si>
  <si>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</si>
  <si>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</si>
  <si>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</si>
  <si>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</si>
  <si>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</si>
  <si>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</si>
  <si>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</si>
  <si>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</si>
  <si>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</si>
  <si>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</si>
  <si>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</si>
  <si>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</si>
  <si>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</si>
  <si>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</si>
  <si>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</si>
  <si>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</si>
  <si>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</si>
  <si>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</si>
  <si>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</si>
  <si>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</si>
  <si>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</si>
  <si>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</si>
  <si>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</si>
  <si>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</si>
  <si>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</si>
  <si>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</si>
  <si>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</si>
  <si>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</si>
  <si>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</si>
  <si>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</si>
  <si>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</si>
  <si>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</si>
  <si>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</si>
  <si>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</si>
  <si>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</si>
  <si>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</si>
  <si>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</si>
  <si>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</si>
  <si>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</si>
  <si>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</si>
  <si>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</si>
  <si>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</si>
  <si>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</si>
  <si>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</si>
  <si>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</si>
  <si>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</si>
  <si>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</si>
  <si>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</si>
  <si>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</si>
  <si>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</si>
  <si>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</si>
  <si>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</si>
  <si>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</si>
  <si>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</si>
  <si>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</si>
  <si>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</si>
  <si>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</si>
  <si>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</si>
  <si>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</si>
  <si>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</si>
  <si>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</si>
  <si>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</si>
  <si>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</si>
  <si>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</si>
  <si>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</si>
  <si>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</si>
  <si>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</si>
  <si>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</si>
  <si>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</si>
  <si>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</si>
  <si>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</si>
  <si>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</si>
  <si>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</si>
  <si>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</si>
  <si>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</si>
  <si>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</si>
  <si>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</si>
  <si>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</si>
  <si>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</si>
  <si>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</si>
  <si>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</si>
  <si>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</si>
  <si>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</si>
  <si>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</si>
  <si>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</si>
  <si>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</si>
  <si>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</si>
  <si>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</si>
  <si>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</si>
  <si>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</si>
  <si>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</si>
  <si>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</si>
  <si>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</si>
  <si>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</si>
  <si>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</si>
  <si>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</si>
  <si>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</si>
  <si>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</si>
  <si>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</si>
  <si>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</si>
  <si>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</si>
  <si>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</si>
  <si>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</si>
  <si>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</si>
  <si>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</si>
  <si>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</si>
  <si>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</si>
  <si>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</si>
  <si>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</si>
  <si>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</si>
  <si>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</si>
  <si>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</si>
  <si>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</si>
  <si>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</si>
  <si>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</si>
  <si>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</si>
  <si>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</si>
  <si>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</si>
  <si>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</si>
  <si>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</si>
  <si>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</si>
  <si>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</si>
  <si>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</si>
  <si>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</si>
  <si>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</si>
  <si>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</si>
  <si>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</si>
  <si>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</si>
  <si>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</si>
  <si>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</si>
  <si>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</si>
  <si>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</si>
  <si>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</si>
  <si>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</si>
  <si>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</si>
  <si>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</si>
  <si>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</si>
  <si>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</si>
  <si>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</si>
  <si>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</si>
  <si>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</si>
  <si>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</si>
  <si>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</si>
  <si>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</si>
  <si>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</si>
  <si>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</si>
  <si>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</si>
  <si>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</si>
  <si>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</si>
  <si>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</si>
  <si>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</si>
  <si>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</si>
  <si>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</si>
  <si>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</si>
  <si>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</si>
  <si>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</si>
  <si>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</si>
  <si>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</si>
  <si>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</si>
  <si>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</si>
  <si>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</si>
  <si>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</si>
  <si>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</si>
  <si>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</si>
  <si>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</si>
  <si>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</si>
  <si>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</si>
  <si>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</si>
  <si>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</si>
  <si>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</si>
  <si>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</si>
  <si>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</si>
  <si>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</si>
  <si>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</si>
  <si>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</si>
  <si>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</si>
  <si>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</si>
  <si>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</si>
  <si>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</si>
  <si>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</si>
  <si>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</si>
  <si>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</si>
  <si>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</si>
  <si>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</si>
  <si>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</si>
  <si>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</si>
  <si>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</si>
  <si>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</si>
  <si>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</si>
  <si>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</si>
  <si>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</si>
  <si>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</si>
  <si>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</si>
  <si>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</si>
  <si>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</si>
  <si>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</si>
  <si>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</si>
  <si>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</si>
  <si>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</si>
  <si>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</si>
  <si>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</si>
  <si>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</si>
  <si>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</si>
  <si>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</si>
  <si>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</si>
  <si>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</si>
  <si>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</si>
  <si>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</si>
  <si>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</si>
  <si>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</si>
  <si>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</si>
  <si>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</si>
  <si>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</si>
  <si>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</si>
  <si>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</si>
  <si>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</si>
  <si>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</si>
  <si>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</si>
  <si>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</si>
  <si>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</si>
  <si>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</si>
  <si>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</si>
  <si>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</si>
  <si>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</si>
  <si>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</si>
  <si>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</si>
  <si>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</si>
  <si>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</si>
  <si>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</si>
  <si>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</si>
  <si>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</si>
  <si>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</si>
  <si>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</si>
  <si>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</si>
  <si>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</si>
  <si>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</si>
  <si>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</si>
  <si>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</si>
  <si>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</si>
  <si>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</si>
  <si>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</si>
  <si>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</si>
  <si>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</si>
  <si>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</si>
  <si>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</si>
  <si>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</si>
  <si>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</si>
  <si>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</si>
  <si>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</si>
  <si>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</si>
  <si>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</si>
  <si>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</si>
  <si>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</si>
  <si>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</si>
  <si>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</si>
  <si>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</si>
  <si>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</si>
  <si>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</si>
  <si>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</si>
  <si>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</si>
  <si>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</si>
  <si>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</si>
  <si>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</si>
  <si>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</si>
  <si>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</si>
  <si>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</si>
  <si>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</si>
  <si>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</si>
  <si>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</si>
  <si>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</si>
  <si>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</si>
  <si>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</si>
  <si>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</si>
  <si>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</si>
  <si>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</si>
  <si>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</si>
  <si>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</si>
  <si>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</si>
  <si>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</si>
  <si>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</si>
  <si>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</si>
  <si>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</si>
  <si>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</si>
  <si>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</si>
  <si>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</si>
  <si>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</si>
  <si>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</si>
  <si>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</si>
  <si>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</si>
  <si>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</si>
  <si>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</si>
  <si>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</si>
  <si>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</si>
  <si>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</si>
  <si>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</si>
  <si>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</si>
  <si>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</si>
  <si>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</si>
  <si>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</si>
  <si>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</si>
  <si>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</si>
  <si>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</si>
  <si>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</si>
  <si>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</si>
  <si>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</si>
  <si>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</si>
  <si>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</si>
  <si>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</si>
  <si>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</si>
  <si>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</si>
  <si>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</si>
  <si>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</si>
  <si>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</si>
  <si>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</si>
  <si>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</si>
  <si>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</si>
  <si>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</si>
  <si>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</si>
  <si>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</si>
  <si>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</si>
  <si>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</si>
  <si>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</si>
  <si>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</si>
  <si>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</si>
  <si>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</si>
  <si>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</si>
  <si>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</si>
  <si>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</si>
  <si>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</si>
  <si>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</si>
  <si>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</si>
  <si>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</si>
  <si>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</si>
  <si>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</si>
  <si>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</si>
  <si>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</si>
  <si>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</si>
  <si>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</si>
  <si>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</si>
  <si>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</si>
  <si>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</si>
  <si>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</si>
  <si>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</si>
  <si>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</si>
  <si>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</si>
  <si>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</si>
  <si>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</si>
  <si>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</si>
  <si>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</si>
  <si>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</si>
  <si>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</si>
  <si>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</si>
  <si>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</si>
  <si>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</si>
  <si>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</si>
  <si>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</si>
  <si>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</si>
  <si>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</si>
  <si>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</si>
  <si>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</si>
  <si>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</si>
  <si>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</si>
  <si>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</si>
  <si>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</si>
  <si>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</si>
  <si>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</si>
  <si>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</si>
  <si>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</si>
  <si>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</si>
  <si>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</si>
  <si>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</si>
  <si>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</si>
  <si>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</si>
  <si>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</si>
  <si>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</si>
  <si>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</si>
  <si>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</si>
  <si>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</si>
  <si>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</si>
  <si>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</si>
  <si>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</si>
  <si>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</si>
  <si>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</si>
  <si>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</si>
  <si>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</si>
  <si>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</si>
  <si>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</si>
  <si>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</si>
  <si>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</si>
  <si>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</si>
  <si>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</si>
  <si>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</si>
  <si>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</si>
  <si>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</si>
  <si>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</si>
  <si>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</si>
  <si>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</si>
  <si>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</si>
  <si>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</si>
  <si>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</si>
  <si>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</si>
  <si>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</si>
  <si>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</si>
  <si>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</si>
  <si>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</si>
  <si>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</si>
  <si>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</si>
  <si>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</si>
  <si>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</si>
  <si>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</si>
  <si>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</si>
  <si>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</si>
  <si>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</si>
  <si>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</si>
  <si>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</si>
  <si>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</si>
  <si>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</si>
  <si>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</si>
  <si>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</si>
  <si>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</si>
  <si>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</si>
  <si>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</si>
  <si>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</si>
  <si>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</si>
  <si>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</si>
  <si>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</si>
  <si>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</si>
  <si>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</si>
  <si>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</si>
  <si>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</si>
  <si>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</si>
  <si>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</si>
  <si>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</si>
  <si>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</si>
  <si>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</si>
  <si>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</si>
  <si>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</si>
  <si>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</si>
  <si>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</si>
  <si>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</si>
  <si>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</si>
  <si>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</si>
  <si>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</si>
  <si>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</si>
  <si>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</si>
  <si>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</si>
  <si>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</si>
  <si>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</si>
  <si>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</si>
  <si>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</si>
  <si>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</si>
  <si>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</si>
  <si>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</si>
  <si>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</si>
  <si>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</si>
  <si>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</si>
  <si>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</si>
  <si>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</si>
  <si>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</si>
  <si>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</si>
  <si>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</si>
  <si>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</si>
  <si>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</si>
  <si>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</si>
  <si>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</si>
  <si>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</si>
  <si>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</si>
  <si>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</si>
  <si>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</si>
  <si>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</si>
  <si>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</si>
  <si>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</si>
  <si>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</si>
  <si>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</si>
  <si>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</si>
  <si>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</si>
  <si>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</si>
  <si>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</si>
  <si>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</si>
  <si>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</si>
  <si>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</si>
  <si>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</si>
  <si>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</si>
  <si>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</si>
  <si>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</si>
  <si>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</si>
  <si>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</si>
  <si>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</si>
  <si>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</si>
  <si>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</si>
  <si>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</si>
  <si>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</si>
  <si>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</si>
  <si>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</si>
  <si>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</si>
  <si>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</si>
  <si>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</si>
  <si>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</si>
  <si>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</si>
  <si>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</si>
  <si>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</si>
  <si>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</si>
  <si>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</si>
  <si>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</si>
  <si>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</si>
  <si>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</si>
  <si>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</si>
  <si>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</si>
  <si>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</si>
  <si>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</si>
  <si>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</si>
  <si>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</si>
  <si>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</si>
  <si>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</si>
  <si>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</si>
  <si>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</si>
  <si>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</si>
  <si>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</si>
  <si>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</si>
  <si>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</si>
  <si>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</si>
  <si>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</si>
  <si>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</si>
  <si>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</si>
  <si>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</si>
  <si>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</si>
  <si>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</si>
  <si>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</si>
  <si>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</si>
  <si>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</si>
  <si>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</si>
  <si>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</si>
  <si>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</si>
  <si>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</si>
  <si>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</si>
  <si>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</si>
  <si>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</si>
  <si>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</si>
  <si>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</si>
  <si>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</si>
  <si>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</si>
  <si>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</si>
  <si>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</si>
  <si>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</si>
  <si>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</si>
  <si>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</si>
  <si>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</si>
  <si>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</si>
  <si>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</si>
  <si>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</si>
  <si>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</si>
  <si>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</si>
  <si>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</si>
  <si>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</si>
  <si>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</si>
  <si>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</si>
  <si>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</si>
  <si>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</si>
  <si>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</si>
  <si>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</si>
  <si>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</si>
  <si>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</si>
  <si>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</si>
  <si>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</si>
  <si>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</si>
  <si>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</si>
  <si>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</si>
  <si>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</si>
  <si>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</si>
  <si>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</si>
  <si>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</si>
  <si>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</si>
  <si>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</si>
  <si>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</si>
  <si>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</si>
  <si>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</si>
  <si>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</si>
  <si>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</si>
  <si>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</si>
  <si>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</si>
  <si>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</si>
  <si>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</si>
  <si>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</si>
  <si>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</si>
  <si>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</si>
  <si>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</si>
  <si>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</si>
  <si>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</si>
  <si>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</si>
  <si>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</si>
  <si>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</si>
  <si>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</si>
  <si>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</si>
  <si>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</si>
  <si>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</si>
  <si>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</si>
  <si>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</si>
  <si>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</si>
  <si>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</si>
  <si>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</si>
  <si>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</si>
  <si>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</si>
  <si>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</si>
  <si>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</si>
  <si>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</si>
  <si>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</si>
  <si>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</si>
  <si>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</si>
  <si>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</si>
  <si>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</si>
  <si>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</si>
  <si>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</si>
  <si>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</si>
  <si>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</si>
  <si>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</si>
  <si>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</si>
  <si>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</si>
  <si>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</si>
  <si>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</si>
  <si>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</si>
  <si>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</si>
  <si>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</si>
  <si>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</si>
  <si>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</si>
  <si>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</si>
  <si>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</si>
  <si>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</si>
  <si>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</si>
  <si>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</si>
  <si>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</si>
  <si>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</si>
  <si>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</si>
  <si>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</si>
  <si>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</si>
  <si>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</si>
  <si>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</si>
  <si>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</si>
  <si>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</si>
  <si>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</si>
  <si>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</si>
  <si>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</si>
  <si>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</si>
  <si>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</si>
  <si>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</si>
  <si>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</si>
  <si>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</si>
  <si>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</si>
  <si>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</si>
  <si>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</si>
  <si>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</si>
  <si>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</si>
  <si>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</si>
  <si>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</si>
  <si>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</si>
  <si>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</si>
  <si>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</si>
  <si>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</si>
  <si>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</si>
  <si>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</si>
  <si>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</si>
  <si>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</si>
  <si>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</si>
  <si>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</si>
  <si>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</si>
  <si>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</si>
  <si>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</si>
  <si>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</si>
  <si>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</si>
  <si>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</si>
  <si>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</si>
  <si>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</si>
  <si>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</si>
  <si>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</si>
  <si>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</si>
  <si>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</si>
  <si>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</si>
  <si>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</si>
  <si>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</si>
  <si>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</si>
  <si>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</si>
  <si>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</si>
  <si>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</si>
  <si>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</si>
  <si>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</si>
  <si>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</si>
  <si>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</si>
  <si>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</si>
  <si>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</si>
  <si>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</si>
  <si>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</si>
  <si>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</si>
  <si>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</si>
  <si>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</si>
  <si>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</si>
  <si>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</si>
  <si>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</si>
  <si>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</si>
  <si>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</si>
  <si>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</si>
  <si>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</si>
  <si>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</si>
  <si>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</si>
  <si>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</si>
  <si>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</si>
  <si>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</si>
  <si>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</si>
  <si>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</si>
  <si>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</si>
  <si>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</si>
  <si>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</si>
  <si>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</si>
  <si>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</si>
  <si>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</si>
  <si>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</si>
  <si>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</si>
  <si>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</si>
  <si>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</si>
  <si>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</si>
  <si>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</si>
  <si>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</si>
  <si>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</si>
  <si>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</si>
  <si>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</si>
  <si>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</si>
  <si>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</si>
  <si>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</si>
  <si>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</si>
  <si>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</si>
  <si>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</si>
  <si>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</si>
  <si>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</si>
  <si>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</si>
  <si>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</si>
  <si>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</si>
  <si>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</si>
  <si>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</si>
  <si>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</si>
  <si>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</si>
  <si>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</si>
  <si>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</si>
  <si>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</si>
  <si>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</si>
  <si>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</si>
  <si>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</si>
  <si>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</si>
  <si>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</si>
  <si>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</si>
  <si>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</si>
  <si>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</si>
  <si>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</si>
  <si>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</si>
  <si>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</si>
  <si>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</si>
  <si>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</si>
  <si>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</si>
  <si>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</si>
  <si>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</si>
  <si>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</si>
  <si>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</si>
  <si>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</si>
  <si>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</si>
  <si>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</si>
  <si>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</si>
  <si>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</si>
  <si>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</si>
  <si>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</si>
  <si>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</si>
  <si>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</si>
  <si>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</si>
  <si>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</si>
  <si>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</si>
  <si>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</si>
  <si>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</si>
  <si>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</si>
  <si>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</si>
  <si>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</si>
  <si>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</si>
  <si>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</si>
  <si>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</si>
  <si>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</si>
  <si>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</si>
  <si>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</si>
  <si>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</si>
  <si>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</si>
  <si>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</si>
  <si>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</si>
  <si>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</si>
  <si>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</si>
  <si>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</si>
  <si>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</si>
  <si>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</si>
  <si>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</si>
  <si>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</si>
  <si>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</si>
  <si>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</si>
  <si>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</si>
  <si>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</si>
  <si>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</si>
  <si>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</si>
  <si>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</si>
  <si>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</si>
  <si>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</si>
  <si>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</si>
  <si>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</si>
  <si>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</si>
  <si>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</si>
  <si>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</si>
  <si>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</si>
  <si>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</si>
  <si>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</si>
  <si>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</si>
  <si>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</si>
  <si>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</si>
  <si>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</si>
  <si>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</si>
  <si>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</si>
  <si>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</si>
  <si>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</si>
  <si>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</si>
  <si>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</si>
  <si>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</si>
  <si>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</si>
  <si>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</si>
  <si>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</si>
  <si>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</si>
  <si>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</si>
  <si>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</si>
  <si>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</si>
  <si>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</si>
  <si>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</si>
  <si>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</si>
  <si>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</si>
  <si>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</si>
  <si>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</si>
  <si>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</si>
  <si>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</si>
  <si>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</si>
  <si>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</si>
  <si>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</si>
  <si>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</si>
  <si>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</si>
  <si>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</si>
  <si>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</si>
  <si>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</si>
  <si>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</si>
  <si>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</si>
  <si>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</si>
  <si>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</si>
  <si>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</si>
  <si>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</si>
  <si>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</si>
  <si>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</si>
  <si>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</si>
  <si>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</si>
  <si>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</si>
  <si>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</si>
  <si>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</si>
  <si>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</si>
  <si>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</si>
  <si>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</si>
  <si>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</si>
  <si>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</si>
  <si>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</si>
  <si>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</si>
  <si>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</si>
  <si>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</si>
  <si>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</si>
  <si>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</si>
  <si>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</si>
  <si>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</si>
  <si>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</si>
  <si>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</si>
  <si>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</si>
  <si>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</si>
  <si>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</si>
  <si>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</si>
  <si>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</si>
  <si>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</si>
  <si>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</si>
  <si>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</si>
  <si>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</si>
  <si>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</si>
  <si>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</si>
  <si>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</si>
  <si>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</si>
  <si>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</si>
  <si>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</si>
  <si>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</si>
  <si>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</si>
  <si>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</si>
  <si>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</si>
  <si>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</si>
  <si>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</si>
  <si>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</si>
  <si>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</si>
  <si>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</si>
  <si>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</si>
  <si>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</si>
  <si>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</si>
  <si>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</si>
  <si>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</si>
  <si>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</si>
  <si>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</si>
  <si>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</si>
  <si>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</si>
  <si>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</si>
  <si>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</si>
  <si>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</si>
  <si>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</si>
  <si>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</si>
  <si>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</si>
  <si>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</si>
  <si>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</si>
  <si>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</si>
  <si>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</si>
  <si>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</si>
  <si>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</si>
  <si>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</si>
  <si>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</si>
  <si>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</si>
  <si>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</si>
  <si>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</si>
  <si>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</si>
  <si>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</si>
  <si>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</si>
  <si>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</si>
  <si>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</si>
  <si>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</si>
  <si>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</si>
  <si>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</si>
  <si>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</si>
  <si>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</si>
  <si>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</si>
  <si>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</si>
  <si>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</si>
  <si>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</si>
  <si>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</si>
  <si>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</si>
  <si>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</si>
  <si>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</si>
  <si>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</si>
  <si>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</si>
  <si>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</si>
  <si>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</si>
  <si>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</si>
  <si>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</si>
  <si>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</si>
  <si>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</si>
  <si>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</si>
  <si>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</si>
  <si>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</si>
  <si>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</si>
  <si>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</si>
  <si>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</si>
  <si>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</si>
  <si>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</si>
  <si>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</si>
  <si>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</si>
  <si>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</si>
  <si>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</si>
  <si>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</si>
  <si>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</si>
  <si>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</si>
  <si>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</si>
  <si>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</si>
  <si>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</si>
  <si>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</si>
  <si>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</si>
  <si>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</si>
  <si>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</si>
  <si>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</si>
  <si>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</si>
  <si>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</si>
  <si>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</si>
  <si>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</si>
  <si>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</si>
  <si>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</si>
  <si>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</si>
  <si>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</si>
  <si>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</si>
  <si>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</si>
  <si>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</si>
  <si>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</si>
  <si>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</si>
  <si>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</si>
  <si>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</si>
  <si>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</si>
  <si>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</si>
  <si>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</si>
  <si>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</si>
  <si>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</si>
  <si>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</si>
  <si>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</si>
  <si>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</si>
  <si>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</si>
  <si>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</si>
  <si>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</si>
  <si>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</si>
  <si>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</si>
  <si>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</si>
  <si>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</si>
  <si>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</si>
  <si>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</si>
  <si>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</si>
  <si>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</si>
  <si>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</si>
  <si>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</si>
  <si>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</si>
  <si>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</si>
  <si>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</si>
  <si>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</si>
  <si>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</si>
  <si>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</si>
  <si>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</si>
  <si>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</si>
  <si>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</si>
  <si>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</si>
  <si>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</si>
  <si>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</si>
  <si>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</si>
  <si>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</si>
  <si>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</si>
  <si>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</si>
  <si>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</si>
  <si>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</si>
  <si>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</si>
  <si>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</si>
  <si>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</si>
  <si>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</si>
  <si>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</si>
  <si>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</si>
  <si>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</si>
  <si>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</si>
  <si>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</si>
  <si>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</si>
  <si>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</si>
  <si>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</si>
  <si>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</si>
  <si>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</si>
  <si>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</si>
  <si>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</si>
  <si>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</si>
  <si>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</si>
  <si>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</si>
  <si>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</si>
  <si>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</si>
  <si>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</si>
  <si>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</si>
  <si>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</si>
  <si>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</si>
  <si>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</si>
  <si>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</si>
  <si>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</si>
  <si>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</si>
  <si>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</si>
  <si>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</si>
  <si>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</si>
  <si>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</si>
  <si>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</si>
  <si>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</si>
  <si>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</si>
  <si>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</si>
  <si>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</si>
  <si>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</si>
  <si>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</si>
  <si>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</si>
  <si>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</si>
  <si>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</si>
  <si>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</si>
  <si>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</si>
  <si>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</si>
  <si>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</si>
  <si>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</si>
  <si>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</si>
  <si>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</si>
  <si>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</si>
  <si>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</si>
  <si>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</si>
  <si>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</si>
  <si>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</si>
  <si>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</si>
  <si>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</si>
  <si>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</si>
  <si>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</si>
  <si>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</si>
  <si>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</si>
  <si>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</si>
  <si>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</si>
  <si>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</si>
  <si>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</si>
  <si>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</si>
  <si>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</si>
  <si>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</si>
  <si>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</si>
  <si>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</si>
  <si>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</si>
  <si>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</si>
  <si>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</si>
  <si>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</si>
  <si>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</si>
  <si>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</si>
  <si>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</si>
  <si>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</si>
  <si>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</si>
  <si>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</si>
  <si>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</si>
  <si>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</si>
  <si>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</si>
  <si>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</si>
  <si>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</si>
  <si>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</si>
  <si>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</si>
  <si>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</si>
  <si>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</si>
  <si>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</si>
  <si>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</si>
  <si>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</si>
  <si>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</si>
  <si>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</si>
  <si>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</si>
  <si>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</si>
  <si>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</si>
  <si>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</si>
  <si>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</si>
  <si>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</si>
  <si>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</si>
  <si>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</si>
  <si>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</si>
  <si>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</si>
  <si>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</si>
  <si>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</si>
  <si>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</si>
  <si>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</si>
  <si>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</si>
  <si>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</si>
  <si>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</si>
  <si>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</si>
  <si>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</si>
  <si>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</si>
  <si>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</si>
  <si>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</si>
  <si>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</si>
  <si>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</si>
  <si>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</si>
  <si>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</si>
  <si>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</si>
  <si>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</si>
  <si>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</si>
  <si>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</si>
  <si>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</si>
  <si>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</si>
  <si>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</si>
  <si>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</si>
  <si>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</si>
  <si>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</si>
  <si>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</si>
  <si>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</si>
  <si>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</si>
  <si>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</si>
  <si>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</si>
  <si>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</si>
  <si>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</si>
  <si>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</si>
  <si>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</si>
  <si>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</si>
  <si>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</si>
  <si>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</si>
  <si>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</si>
  <si>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</si>
  <si>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</si>
  <si>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</si>
  <si>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</si>
  <si>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</si>
  <si>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</si>
  <si>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</si>
  <si>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</si>
  <si>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</si>
  <si>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</si>
  <si>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</si>
  <si>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</si>
  <si>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</si>
  <si>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</si>
  <si>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</si>
  <si>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</si>
  <si>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</si>
  <si>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</si>
  <si>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</si>
  <si>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</si>
  <si>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</si>
  <si>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</si>
  <si>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</si>
  <si>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</si>
  <si>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</si>
  <si>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</si>
  <si>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</si>
  <si>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</si>
  <si>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</si>
  <si>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</si>
  <si>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</si>
  <si>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</si>
  <si>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</si>
  <si>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</si>
  <si>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</si>
  <si>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</si>
  <si>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</si>
  <si>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</si>
  <si>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</si>
  <si>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</si>
  <si>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</si>
  <si>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</si>
  <si>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</si>
  <si>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</si>
  <si>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</si>
  <si>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</si>
  <si>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</si>
  <si>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</si>
  <si>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</si>
  <si>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</si>
  <si>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</si>
  <si>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</si>
  <si>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</si>
  <si>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</si>
  <si>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</si>
  <si>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</si>
  <si>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</si>
  <si>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</si>
  <si>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</si>
  <si>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</si>
  <si>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</si>
  <si>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</si>
  <si>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</si>
  <si>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</si>
  <si>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</si>
  <si>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</si>
  <si>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</si>
  <si>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</si>
  <si>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</si>
  <si>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</si>
  <si>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</si>
  <si>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</si>
  <si>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</si>
  <si>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</si>
  <si>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</si>
  <si>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</si>
  <si>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</si>
  <si>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</si>
  <si>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</si>
  <si>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</si>
  <si>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</si>
  <si>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</si>
  <si>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</si>
  <si>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</si>
  <si>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</si>
  <si>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</si>
  <si>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</si>
  <si>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</si>
  <si>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</si>
  <si>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</si>
  <si>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</si>
  <si>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</si>
  <si>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</si>
  <si>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</si>
  <si>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</si>
  <si>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</si>
  <si>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</si>
  <si>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</si>
  <si>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</si>
  <si>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</si>
  <si>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</si>
  <si>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</si>
  <si>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</si>
  <si>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</si>
  <si>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</si>
  <si>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</si>
  <si>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</si>
  <si>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</si>
  <si>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</si>
  <si>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</si>
  <si>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</si>
  <si>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</si>
  <si>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</si>
  <si>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</si>
  <si>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</si>
  <si>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</si>
  <si>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</si>
  <si>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</si>
  <si>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</si>
  <si>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</si>
  <si>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</si>
  <si>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</si>
  <si>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</si>
  <si>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</si>
  <si>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</si>
  <si>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</si>
  <si>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</si>
  <si>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</si>
  <si>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</si>
  <si>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</si>
  <si>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</si>
  <si>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</si>
  <si>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</si>
  <si>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</si>
  <si>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</si>
  <si>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</si>
  <si>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</si>
  <si>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</si>
  <si>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</si>
  <si>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</si>
  <si>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</si>
  <si>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</si>
  <si>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</si>
  <si>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</si>
  <si>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</si>
  <si>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</si>
  <si>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</si>
  <si>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</si>
  <si>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</si>
  <si>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</si>
  <si>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</si>
  <si>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</si>
  <si>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</si>
  <si>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</si>
  <si>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</si>
  <si>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</si>
  <si>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</si>
  <si>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</si>
  <si>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</si>
  <si>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</si>
  <si>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</si>
  <si>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</si>
  <si>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</si>
  <si>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</si>
  <si>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</si>
  <si>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</si>
  <si>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</si>
  <si>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</si>
  <si>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</si>
  <si>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</si>
  <si>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</si>
  <si>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</si>
  <si>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</si>
  <si>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</si>
  <si>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</si>
  <si>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</si>
  <si>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</si>
  <si>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</si>
  <si>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</si>
  <si>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</si>
  <si>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</si>
  <si>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</si>
  <si>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</si>
  <si>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</si>
  <si>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</si>
  <si>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</si>
  <si>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</si>
  <si>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</si>
  <si>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</si>
  <si>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</si>
  <si>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</si>
  <si>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</si>
  <si>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</si>
  <si>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</si>
  <si>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</si>
  <si>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</si>
  <si>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</si>
  <si>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</si>
  <si>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</si>
  <si>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</si>
  <si>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</si>
  <si>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</si>
  <si>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</si>
  <si>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</si>
  <si>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</si>
  <si>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</si>
  <si>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</si>
  <si>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</si>
  <si>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</si>
  <si>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</si>
  <si>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</si>
  <si>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</si>
  <si>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</si>
  <si>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</si>
  <si>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</si>
  <si>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</si>
  <si>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</si>
  <si>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</si>
  <si>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</si>
  <si>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</si>
  <si>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</si>
  <si>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</si>
  <si>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</si>
  <si>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</si>
  <si>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</si>
  <si>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</si>
  <si>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</si>
  <si>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</si>
  <si>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</si>
  <si>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</si>
  <si>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</si>
  <si>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</si>
  <si>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</si>
  <si>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</si>
  <si>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</si>
  <si>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</si>
  <si>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</si>
  <si>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</si>
  <si>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</si>
  <si>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</si>
  <si>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</si>
  <si>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</si>
  <si>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</si>
  <si>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</si>
  <si>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</si>
  <si>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</si>
  <si>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</si>
  <si>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</si>
  <si>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</si>
  <si>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</si>
  <si>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</si>
  <si>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</si>
  <si>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</si>
  <si>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</si>
  <si>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</si>
  <si>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</si>
  <si>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</si>
  <si>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</si>
  <si>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</si>
  <si>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</si>
  <si>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</si>
  <si>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</si>
  <si>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</si>
  <si>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</si>
  <si>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</si>
  <si>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</si>
  <si>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</si>
  <si>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</si>
  <si>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</si>
  <si>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</si>
  <si>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</si>
  <si>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</si>
  <si>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</si>
  <si>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</si>
  <si>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</si>
  <si>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</si>
  <si>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</si>
  <si>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</si>
  <si>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</si>
  <si>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</si>
  <si>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</si>
  <si>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</si>
  <si>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</si>
  <si>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</si>
  <si>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</si>
  <si>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</si>
  <si>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</si>
  <si>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</si>
  <si>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</si>
  <si>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</si>
  <si>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</si>
  <si>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</si>
  <si>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</si>
  <si>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</si>
  <si>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</si>
  <si>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</si>
  <si>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</si>
  <si>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</si>
  <si>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</si>
  <si>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</si>
  <si>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</si>
  <si>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</si>
  <si>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</si>
  <si>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</si>
  <si>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</si>
  <si>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</si>
  <si>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</si>
  <si>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</si>
  <si>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</si>
  <si>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</si>
  <si>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</si>
  <si>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</si>
  <si>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</si>
  <si>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</si>
  <si>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</si>
  <si>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</si>
  <si>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</si>
  <si>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</si>
  <si>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</si>
  <si>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</si>
  <si>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</si>
  <si>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</si>
  <si>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</si>
  <si>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</si>
  <si>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</si>
  <si>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</si>
  <si>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</si>
  <si>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</si>
  <si>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</si>
  <si>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</si>
  <si>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</si>
  <si>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</si>
  <si>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</si>
  <si>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</si>
  <si>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</si>
  <si>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</si>
  <si>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</si>
  <si>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</si>
  <si>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</si>
  <si>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</si>
  <si>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</si>
  <si>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</si>
  <si>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</si>
  <si>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</si>
  <si>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</si>
  <si>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</si>
  <si>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</si>
  <si>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</si>
  <si>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</si>
  <si>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</si>
  <si>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</si>
  <si>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</si>
  <si>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</si>
  <si>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</si>
  <si>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</si>
  <si>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</si>
  <si>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</si>
  <si>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</si>
  <si>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</si>
  <si>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</si>
  <si>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</si>
  <si>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</si>
  <si>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</si>
  <si>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</si>
  <si>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</si>
  <si>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</si>
  <si>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</si>
  <si>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</si>
  <si>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</si>
  <si>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</si>
  <si>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</si>
  <si>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</si>
  <si>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</si>
  <si>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</si>
  <si>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</si>
  <si>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</si>
  <si>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</si>
  <si>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</si>
  <si>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</si>
  <si>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</si>
  <si>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</si>
  <si>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</si>
  <si>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</si>
  <si>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</si>
  <si>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</si>
  <si>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</si>
  <si>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</si>
  <si>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</si>
  <si>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</si>
  <si>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</si>
  <si>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</si>
  <si>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</si>
  <si>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</si>
  <si>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</si>
  <si>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</si>
  <si>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</si>
  <si>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</si>
  <si>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</si>
  <si>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</si>
  <si>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</si>
  <si>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</si>
  <si>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</si>
  <si>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</si>
  <si>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</si>
  <si>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</si>
  <si>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</si>
  <si>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</si>
  <si>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</si>
  <si>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</si>
  <si>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</si>
  <si>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</si>
  <si>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</si>
  <si>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</si>
  <si>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</si>
  <si>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</si>
  <si>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</si>
  <si>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</si>
  <si>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</si>
  <si>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</si>
  <si>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</si>
  <si>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</si>
  <si>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</si>
  <si>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</si>
  <si>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</si>
  <si>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</si>
  <si>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</si>
  <si>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</si>
  <si>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</si>
  <si>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</si>
  <si>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</si>
  <si>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</si>
  <si>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</si>
  <si>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</si>
  <si>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</si>
  <si>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</si>
  <si>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</si>
  <si>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</si>
  <si>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</si>
  <si>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</si>
  <si>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</si>
  <si>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</si>
  <si>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</si>
  <si>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</si>
  <si>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</si>
  <si>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</si>
  <si>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</si>
  <si>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</si>
  <si>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</si>
  <si>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</si>
  <si>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</si>
  <si>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</si>
  <si>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</si>
  <si>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</si>
  <si>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</si>
  <si>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</si>
  <si>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</si>
  <si>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</si>
  <si>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</si>
  <si>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</si>
  <si>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</si>
  <si>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</si>
  <si>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</si>
  <si>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</si>
  <si>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</si>
  <si>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</si>
  <si>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</si>
  <si>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</si>
  <si>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</si>
  <si>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</si>
  <si>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</si>
  <si>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</si>
  <si>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</si>
  <si>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</si>
  <si>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</si>
  <si>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</si>
  <si>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</si>
  <si>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</si>
  <si>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</si>
  <si>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</si>
  <si>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</si>
  <si>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</si>
  <si>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</si>
  <si>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</si>
  <si>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</si>
  <si>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</si>
  <si>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</si>
  <si>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</si>
  <si>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</si>
  <si>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</si>
  <si>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</si>
  <si>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</si>
  <si>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</si>
  <si>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</si>
  <si>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</si>
  <si>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</si>
  <si>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</si>
  <si>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</si>
  <si>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</si>
  <si>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</si>
  <si>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</si>
  <si>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</si>
  <si>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</si>
  <si>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</si>
  <si>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</si>
  <si>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</si>
  <si>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</si>
  <si>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</si>
  <si>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</si>
  <si>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</si>
  <si>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</si>
  <si>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</si>
  <si>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</si>
  <si>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</si>
  <si>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</si>
  <si>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</si>
  <si>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</si>
  <si>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</si>
  <si>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</si>
  <si>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</si>
  <si>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</si>
  <si>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</si>
  <si>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</si>
  <si>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</si>
  <si>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</si>
  <si>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</si>
  <si>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</si>
  <si>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</si>
  <si>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</si>
  <si>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</si>
  <si>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</si>
  <si>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</si>
  <si>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</si>
  <si>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</si>
  <si>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</si>
  <si>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</si>
  <si>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</si>
  <si>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</si>
  <si>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</si>
  <si>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</si>
  <si>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</si>
  <si>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</si>
  <si>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</si>
  <si>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</si>
  <si>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</si>
  <si>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</si>
  <si>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</si>
  <si>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</si>
  <si>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</si>
  <si>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</si>
  <si>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</si>
  <si>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</si>
  <si>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</si>
  <si>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</si>
  <si>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</si>
  <si>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</si>
  <si>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</si>
  <si>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</si>
  <si>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</si>
  <si>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</si>
  <si>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</si>
  <si>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</si>
  <si>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</si>
  <si>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</si>
  <si>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</si>
  <si>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</si>
  <si>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</si>
  <si>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</si>
  <si>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</si>
  <si>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</si>
  <si>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</si>
  <si>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</si>
  <si>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</si>
  <si>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</si>
  <si>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</si>
  <si>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</si>
  <si>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</si>
  <si>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</si>
  <si>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</si>
  <si>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</si>
  <si>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</si>
  <si>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</si>
  <si>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</si>
  <si>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</si>
  <si>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</si>
  <si>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</si>
  <si>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</si>
  <si>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</si>
  <si>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</si>
  <si>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</si>
  <si>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</si>
  <si>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</si>
  <si>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</si>
  <si>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</si>
  <si>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</si>
  <si>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</si>
  <si>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</si>
  <si>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</si>
  <si>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</si>
  <si>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</si>
  <si>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</si>
  <si>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</si>
  <si>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</si>
  <si>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</si>
  <si>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</si>
  <si>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</si>
  <si>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</si>
  <si>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</si>
  <si>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</si>
  <si>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</si>
  <si>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</si>
  <si>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</si>
  <si>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</si>
  <si>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</si>
  <si>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</si>
  <si>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</si>
  <si>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</si>
  <si>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</si>
  <si>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</si>
  <si>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</si>
  <si>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</si>
  <si>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</si>
  <si>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</si>
  <si>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</si>
  <si>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</si>
  <si>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</si>
  <si>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</si>
  <si>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</si>
  <si>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</si>
  <si>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</si>
  <si>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</si>
  <si>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</si>
  <si>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</si>
  <si>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</si>
  <si>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</si>
  <si>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</si>
  <si>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</si>
  <si>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</si>
  <si>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</si>
  <si>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</si>
  <si>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</si>
  <si>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</si>
  <si>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</si>
  <si>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</si>
  <si>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</si>
  <si>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</si>
  <si>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</si>
  <si>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</si>
  <si>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</si>
  <si>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</si>
  <si>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</si>
  <si>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</si>
  <si>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</si>
  <si>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</si>
  <si>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</si>
  <si>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</si>
  <si>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</si>
  <si>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</si>
  <si>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</si>
  <si>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</si>
  <si>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</si>
  <si>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</si>
  <si>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</si>
  <si>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</si>
  <si>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</si>
  <si>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</si>
  <si>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</si>
  <si>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</si>
  <si>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</si>
  <si>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</si>
  <si>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</si>
  <si>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</si>
  <si>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</si>
  <si>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</si>
  <si>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</si>
  <si>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</si>
  <si>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</si>
  <si>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</si>
  <si>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</si>
  <si>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</si>
  <si>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</si>
  <si>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</si>
  <si>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</si>
  <si>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</si>
  <si>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</si>
  <si>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</si>
  <si>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</si>
  <si>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</si>
  <si>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</si>
  <si>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</si>
  <si>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</si>
  <si>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</si>
  <si>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</si>
  <si>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</si>
  <si>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</si>
  <si>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</si>
  <si>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</si>
  <si>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</si>
  <si>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</si>
  <si>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</si>
  <si>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</si>
  <si>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</si>
  <si>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</si>
  <si>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</si>
  <si>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</si>
  <si>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</si>
  <si>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</si>
  <si>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</si>
  <si>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</si>
  <si>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</si>
  <si>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</si>
  <si>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</si>
  <si>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</si>
  <si>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</si>
  <si>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</si>
  <si>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</si>
  <si>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</si>
  <si>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</si>
  <si>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</si>
  <si>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</si>
  <si>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</si>
  <si>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</si>
  <si>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</si>
  <si>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</si>
  <si>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</si>
  <si>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</si>
  <si>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</si>
  <si>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</si>
  <si>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</si>
  <si>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</si>
  <si>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</si>
  <si>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</si>
  <si>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</si>
  <si>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</si>
  <si>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</si>
  <si>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</si>
  <si>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</si>
  <si>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</si>
  <si>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</si>
  <si>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</si>
  <si>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</si>
  <si>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</si>
  <si>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</si>
  <si>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</si>
  <si>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</si>
  <si>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</si>
  <si>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</si>
  <si>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</si>
  <si>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</si>
  <si>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</si>
  <si>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</si>
  <si>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</si>
  <si>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</si>
  <si>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</si>
  <si>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</si>
  <si>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</si>
  <si>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</si>
  <si>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</si>
  <si>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</si>
  <si>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</si>
  <si>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</si>
  <si>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</si>
  <si>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</si>
  <si>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</si>
  <si>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</si>
  <si>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</si>
  <si>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</si>
  <si>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</si>
  <si>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</si>
  <si>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</si>
  <si>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</si>
  <si>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</si>
  <si>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</si>
  <si>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</si>
  <si>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</si>
  <si>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</si>
  <si>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</si>
  <si>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</si>
  <si>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</si>
  <si>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</si>
  <si>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</si>
  <si>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</si>
  <si>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</si>
  <si>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</si>
  <si>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</si>
  <si>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</si>
  <si>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</si>
  <si>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</si>
  <si>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</si>
  <si>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</si>
  <si>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</si>
  <si>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</si>
  <si>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</si>
  <si>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</si>
  <si>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</si>
  <si>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</si>
  <si>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</si>
  <si>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</si>
  <si>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</si>
  <si>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</si>
  <si>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</si>
  <si>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</si>
  <si>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</si>
  <si>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</si>
  <si>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</si>
  <si>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</si>
  <si>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</si>
  <si>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</si>
  <si>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</si>
  <si>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</si>
  <si>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</si>
  <si>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</si>
  <si>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</si>
  <si>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</si>
  <si>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</si>
  <si>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</si>
  <si>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</si>
  <si>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</si>
  <si>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</si>
  <si>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</si>
  <si>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</si>
  <si>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</si>
  <si>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</si>
  <si>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</si>
  <si>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</si>
  <si>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</si>
  <si>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</si>
  <si>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</si>
  <si>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</si>
  <si>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</si>
  <si>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</si>
  <si>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</si>
  <si>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</si>
  <si>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</si>
  <si>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</si>
  <si>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</si>
  <si>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</si>
  <si>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</si>
  <si>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</si>
  <si>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</si>
  <si>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</si>
  <si>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</si>
  <si>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</si>
  <si>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</si>
  <si>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</si>
  <si>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</si>
  <si>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</si>
  <si>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</si>
  <si>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</si>
  <si>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</si>
  <si>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</si>
  <si>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</si>
  <si>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</si>
  <si>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</si>
  <si>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</si>
  <si>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</si>
  <si>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</si>
  <si>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</si>
  <si>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</si>
  <si>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</si>
  <si>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</si>
  <si>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</si>
  <si>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</si>
  <si>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</si>
  <si>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</si>
  <si>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</si>
  <si>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</si>
  <si>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</si>
  <si>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</si>
  <si>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</si>
  <si>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</si>
  <si>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</si>
  <si>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</si>
  <si>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</si>
  <si>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</si>
  <si>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</si>
  <si>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</si>
  <si>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</si>
  <si>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</si>
  <si>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</si>
  <si>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</si>
  <si>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</si>
  <si>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</si>
  <si>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</si>
  <si>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</si>
  <si>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</si>
  <si>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</si>
  <si>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</si>
  <si>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</si>
  <si>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</si>
  <si>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</si>
  <si>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</si>
  <si>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</si>
  <si>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</si>
  <si>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</si>
  <si>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</si>
  <si>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</si>
  <si>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</si>
  <si>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</si>
  <si>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</si>
  <si>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</si>
  <si>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</si>
  <si>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</si>
  <si>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</si>
  <si>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</si>
  <si>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</si>
  <si>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</si>
  <si>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</si>
  <si>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</si>
  <si>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</si>
  <si>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</si>
  <si>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</si>
  <si>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</si>
  <si>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</si>
  <si>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</si>
  <si>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</si>
  <si>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</si>
  <si>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</si>
  <si>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</si>
  <si>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</si>
  <si>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</si>
  <si>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</si>
  <si>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</si>
  <si>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</si>
  <si>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</si>
  <si>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</si>
  <si>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</si>
  <si>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</si>
  <si>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</si>
  <si>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</si>
  <si>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</si>
  <si>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</si>
  <si>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</si>
  <si>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</si>
  <si>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</si>
  <si>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</si>
  <si>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</si>
  <si>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</si>
  <si>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</si>
  <si>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</si>
  <si>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</si>
  <si>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</si>
  <si>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</si>
  <si>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</si>
  <si>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</si>
  <si>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</si>
  <si>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</si>
  <si>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</si>
  <si>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</si>
  <si>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</si>
  <si>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</si>
  <si>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</si>
  <si>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</si>
  <si>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</si>
  <si>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</si>
  <si>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</si>
  <si>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</si>
  <si>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</si>
  <si>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</si>
  <si>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</si>
  <si>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</si>
  <si>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</si>
  <si>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</si>
  <si>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</si>
  <si>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</si>
  <si>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</si>
  <si>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</si>
  <si>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</si>
  <si>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</si>
  <si>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</si>
  <si>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</si>
  <si>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</si>
  <si>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</si>
  <si>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</si>
  <si>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</si>
  <si>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</si>
  <si>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</si>
  <si>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</si>
  <si>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</si>
  <si>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</si>
  <si>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</si>
  <si>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</si>
  <si>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</si>
  <si>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</si>
  <si>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</si>
  <si>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</si>
  <si>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</si>
  <si>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</si>
  <si>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</si>
  <si>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</si>
  <si>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</si>
  <si>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</si>
  <si>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</si>
  <si>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</si>
  <si>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</si>
  <si>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</si>
  <si>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</si>
  <si>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</si>
  <si>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</si>
  <si>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</si>
  <si>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</si>
  <si>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</si>
  <si>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</si>
  <si>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</si>
  <si>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</si>
  <si>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</si>
  <si>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</si>
  <si>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</si>
  <si>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</si>
  <si>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</si>
  <si>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</si>
  <si>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</si>
  <si>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</si>
  <si>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</si>
  <si>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</si>
  <si>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</si>
  <si>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</si>
  <si>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</si>
  <si>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</si>
  <si>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</si>
  <si>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</si>
  <si>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</si>
  <si>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</si>
  <si>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</si>
  <si>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</si>
  <si>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</si>
  <si>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</si>
  <si>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</si>
  <si>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</si>
  <si>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</si>
  <si>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</si>
  <si>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</si>
  <si>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</si>
  <si>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</si>
  <si>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</si>
  <si>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</si>
  <si>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</si>
  <si>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</si>
  <si>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</si>
  <si>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</si>
  <si>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</si>
  <si>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</si>
  <si>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</si>
  <si>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</si>
  <si>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</si>
  <si>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</si>
  <si>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</si>
  <si>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</si>
  <si>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</si>
  <si>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</si>
  <si>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</si>
  <si>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</si>
  <si>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</si>
  <si>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</si>
  <si>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</si>
  <si>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</si>
  <si>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</si>
  <si>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</si>
  <si>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</si>
  <si>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</si>
  <si>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</si>
  <si>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</si>
  <si>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</si>
  <si>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</si>
  <si>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</si>
  <si>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</si>
  <si>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</si>
  <si>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</si>
  <si>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</si>
  <si>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</si>
  <si>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</si>
  <si>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</si>
  <si>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</si>
  <si>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</si>
  <si>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</si>
  <si>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</si>
  <si>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</si>
  <si>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</si>
  <si>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</si>
  <si>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</si>
  <si>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</si>
  <si>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</si>
  <si>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</si>
  <si>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</si>
  <si>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</si>
  <si>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</si>
  <si>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</si>
  <si>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</si>
  <si>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</si>
  <si>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</si>
  <si>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</si>
  <si>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</si>
  <si>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</si>
  <si>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</si>
  <si>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</si>
  <si>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</si>
  <si>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</si>
  <si>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</si>
  <si>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</si>
  <si>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</si>
  <si>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</si>
  <si>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</si>
  <si>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</si>
  <si>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</si>
  <si>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</si>
  <si>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</si>
  <si>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</si>
  <si>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</si>
  <si>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</si>
  <si>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</si>
  <si>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</si>
  <si>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</si>
  <si>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</si>
  <si>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</si>
  <si>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</si>
  <si>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</si>
  <si>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</si>
  <si>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</si>
  <si>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</si>
  <si>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</si>
  <si>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</si>
  <si>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</si>
  <si>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</si>
  <si>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</si>
  <si>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</si>
  <si>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</si>
  <si>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</si>
  <si>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</si>
  <si>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</si>
  <si>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</si>
  <si>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</si>
  <si>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</si>
  <si>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</si>
  <si>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</si>
  <si>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</si>
  <si>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</si>
  <si>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</si>
  <si>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</si>
  <si>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</si>
  <si>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</si>
  <si>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</si>
  <si>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</si>
  <si>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</si>
  <si>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</si>
  <si>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</si>
  <si>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</si>
  <si>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</si>
  <si>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</si>
  <si>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</si>
  <si>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</si>
  <si>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</si>
  <si>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</si>
  <si>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</si>
  <si>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</si>
  <si>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</si>
  <si>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</si>
  <si>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</si>
  <si>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</si>
  <si>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</si>
  <si>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</si>
  <si>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</si>
  <si>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</si>
  <si>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</si>
  <si>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</si>
  <si>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</si>
  <si>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</si>
  <si>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</si>
  <si>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</si>
  <si>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</si>
  <si>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</si>
  <si>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</si>
  <si>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</si>
  <si>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</si>
  <si>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</si>
  <si>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</si>
  <si>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</si>
  <si>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</si>
  <si>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</si>
  <si>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</si>
  <si>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</si>
  <si>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</si>
  <si>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</si>
  <si>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</si>
  <si>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</si>
  <si>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</si>
  <si>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</si>
  <si>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</si>
  <si>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</si>
  <si>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</si>
  <si>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</si>
  <si>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</si>
  <si>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</si>
  <si>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</si>
  <si>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</si>
  <si>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</si>
  <si>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</si>
  <si>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</si>
  <si>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</si>
  <si>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</si>
  <si>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</si>
  <si>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</si>
  <si>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</si>
  <si>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</si>
  <si>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</si>
  <si>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</si>
  <si>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</si>
  <si>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</si>
  <si>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</si>
  <si>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</si>
  <si>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</si>
  <si>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</si>
  <si>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</si>
  <si>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</si>
  <si>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</si>
  <si>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</si>
  <si>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</si>
  <si>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</si>
  <si>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</si>
  <si>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</si>
  <si>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</si>
  <si>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</si>
  <si>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</si>
  <si>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</si>
  <si>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</si>
  <si>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</si>
  <si>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</si>
  <si>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</si>
  <si>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</si>
  <si>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</si>
  <si>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</si>
  <si>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</si>
  <si>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</si>
  <si>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</si>
  <si>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</si>
  <si>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</si>
  <si>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</si>
  <si>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</si>
  <si>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</si>
  <si>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</si>
  <si>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</si>
  <si>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</si>
  <si>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</si>
  <si>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</si>
  <si>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</si>
  <si>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</si>
  <si>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</si>
  <si>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</si>
  <si>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</si>
  <si>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</si>
  <si>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</si>
  <si>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</si>
  <si>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</si>
  <si>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</si>
  <si>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</si>
  <si>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</si>
  <si>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</si>
  <si>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</si>
  <si>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</si>
  <si>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</si>
  <si>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</si>
  <si>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</si>
  <si>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</si>
  <si>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</si>
  <si>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</si>
  <si>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</si>
  <si>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</si>
  <si>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</si>
  <si>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</si>
  <si>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</si>
  <si>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</si>
  <si>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</si>
  <si>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</si>
  <si>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</si>
  <si>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</si>
  <si>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</si>
  <si>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</si>
  <si>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</si>
  <si>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</si>
  <si>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</si>
  <si>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</si>
  <si>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</si>
  <si>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</si>
  <si>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</si>
  <si>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</si>
  <si>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</si>
  <si>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</si>
  <si>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</si>
  <si>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</si>
  <si>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</si>
  <si>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</si>
  <si>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</si>
  <si>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</si>
  <si>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</si>
  <si>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</si>
  <si>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</si>
  <si>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</si>
  <si>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</si>
  <si>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</si>
  <si>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</si>
  <si>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</si>
  <si>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</si>
  <si>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</si>
  <si>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</si>
  <si>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</si>
  <si>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</si>
  <si>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</si>
  <si>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</si>
  <si>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</si>
  <si>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</si>
  <si>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</si>
  <si>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</si>
  <si>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</si>
  <si>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</si>
  <si>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</si>
  <si>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</si>
  <si>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</si>
  <si>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</si>
  <si>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</si>
  <si>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</si>
  <si>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</si>
  <si>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</si>
  <si>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</si>
  <si>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</si>
  <si>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</si>
  <si>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</si>
  <si>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</si>
  <si>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</si>
  <si>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</si>
  <si>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</si>
  <si>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</si>
  <si>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</si>
  <si>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</si>
  <si>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</si>
  <si>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</si>
  <si>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</si>
  <si>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</si>
  <si>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</si>
  <si>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</si>
  <si>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</si>
  <si>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</si>
  <si>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</si>
  <si>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</si>
  <si>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</si>
  <si>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</si>
  <si>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</si>
  <si>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</si>
  <si>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</si>
  <si>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</si>
  <si>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</si>
  <si>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</si>
  <si>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</si>
  <si>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</si>
  <si>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</si>
  <si>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</si>
  <si>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</si>
  <si>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</si>
  <si>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</si>
  <si>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</si>
  <si>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</si>
  <si>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</si>
  <si>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</si>
  <si>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</si>
  <si>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</si>
  <si>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</si>
  <si>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</si>
  <si>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</si>
  <si>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</si>
  <si>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</si>
  <si>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</si>
  <si>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</si>
  <si>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</si>
  <si>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</si>
  <si>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</si>
  <si>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</si>
  <si>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</si>
  <si>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</si>
  <si>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</si>
  <si>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</si>
  <si>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</si>
  <si>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</si>
  <si>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</si>
  <si>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</si>
  <si>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</si>
  <si>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</si>
  <si>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</si>
  <si>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</si>
  <si>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</si>
  <si>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</si>
  <si>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</si>
  <si>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</si>
  <si>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</si>
  <si>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</si>
  <si>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</si>
  <si>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</si>
  <si>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</si>
  <si>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</si>
  <si>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</si>
  <si>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</si>
  <si>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</si>
  <si>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</si>
  <si>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</si>
  <si>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</si>
  <si>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</si>
  <si>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</si>
  <si>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</si>
  <si>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</si>
  <si>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</si>
  <si>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</si>
  <si>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</si>
  <si>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</si>
  <si>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</si>
  <si>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</si>
  <si>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</si>
  <si>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</si>
  <si>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</si>
  <si>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</si>
  <si>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</si>
  <si>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</si>
  <si>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</si>
  <si>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</si>
  <si>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</si>
  <si>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</si>
  <si>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</si>
  <si>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</si>
  <si>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</si>
  <si>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</si>
  <si>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</si>
  <si>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</si>
  <si>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</si>
  <si>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</si>
  <si>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</si>
  <si>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</si>
  <si>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</si>
  <si>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</si>
  <si>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</si>
  <si>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</si>
  <si>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</si>
  <si>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</si>
  <si>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</si>
  <si>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</si>
  <si>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</si>
  <si>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</si>
  <si>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</si>
  <si>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</si>
  <si>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</si>
  <si>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</si>
  <si>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</si>
  <si>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</si>
  <si>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</si>
  <si>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</si>
  <si>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</si>
  <si>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</si>
  <si>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</si>
  <si>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</si>
  <si>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</si>
  <si>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</si>
  <si>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</si>
  <si>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</si>
  <si>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</si>
  <si>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</si>
  <si>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</si>
  <si>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</si>
  <si>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</si>
  <si>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</si>
  <si>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</si>
  <si>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</si>
  <si>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</si>
  <si>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</si>
  <si>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</si>
  <si>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</si>
  <si>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</si>
  <si>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</si>
  <si>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</si>
  <si>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</si>
  <si>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</si>
  <si>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</si>
  <si>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</si>
  <si>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</si>
  <si>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</si>
  <si>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</si>
  <si>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</si>
  <si>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</si>
  <si>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</si>
  <si>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</si>
  <si>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</si>
  <si>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</si>
  <si>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</si>
  <si>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</si>
  <si>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</si>
  <si>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</si>
  <si>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</si>
  <si>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</si>
  <si>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</si>
  <si>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</si>
  <si>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</si>
  <si>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</si>
  <si>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</si>
  <si>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</si>
  <si>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</si>
  <si>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</si>
  <si>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</si>
  <si>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</si>
  <si>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</si>
  <si>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</si>
  <si>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</si>
  <si>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</si>
  <si>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</si>
  <si>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</si>
  <si>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</si>
  <si>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</si>
  <si>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</si>
  <si>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</si>
  <si>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</si>
  <si>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</si>
  <si>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</si>
  <si>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</si>
  <si>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</si>
  <si>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</si>
  <si>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</si>
  <si>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</si>
  <si>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</si>
  <si>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</si>
  <si>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</si>
  <si>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</si>
  <si>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</si>
  <si>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</si>
  <si>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</si>
  <si>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</si>
  <si>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</si>
  <si>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</si>
  <si>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</si>
  <si>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</si>
  <si>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</si>
  <si>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</si>
  <si>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</si>
  <si>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</si>
  <si>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</si>
  <si>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</si>
  <si>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</si>
  <si>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</si>
  <si>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</si>
  <si>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</si>
  <si>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</si>
  <si>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</si>
  <si>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</si>
  <si>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</si>
  <si>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</si>
  <si>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</si>
  <si>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</si>
  <si>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</si>
  <si>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</si>
  <si>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</si>
  <si>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</si>
  <si>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</si>
  <si>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</si>
  <si>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</si>
  <si>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</si>
  <si>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</si>
  <si>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</si>
  <si>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</si>
  <si>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</si>
  <si>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</si>
  <si>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</si>
  <si>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</si>
  <si>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</si>
  <si>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</si>
  <si>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</si>
  <si>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</si>
  <si>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</si>
  <si>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</si>
  <si>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</si>
  <si>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</si>
  <si>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</si>
  <si>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</si>
  <si>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</si>
  <si>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</si>
  <si>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</si>
  <si>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</si>
  <si>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</si>
  <si>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</si>
  <si>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</si>
  <si>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</si>
  <si>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</si>
  <si>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</si>
  <si>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</si>
  <si>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</si>
  <si>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</si>
  <si>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</si>
  <si>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</si>
  <si>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</si>
  <si>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</si>
  <si>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</si>
  <si>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</si>
  <si>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</si>
  <si>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</si>
  <si>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</si>
  <si>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</si>
  <si>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</si>
  <si>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</si>
  <si>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</si>
  <si>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</si>
  <si>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</si>
  <si>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</si>
  <si>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</si>
  <si>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</si>
  <si>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</si>
  <si>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</si>
  <si>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</si>
  <si>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</si>
  <si>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</si>
  <si>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</si>
  <si>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</si>
  <si>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</si>
  <si>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</si>
  <si>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</si>
  <si>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</si>
  <si>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</si>
  <si>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</si>
  <si>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</si>
  <si>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</si>
  <si>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</si>
  <si>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</si>
  <si>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</si>
  <si>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</si>
  <si>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</si>
  <si>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</si>
  <si>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</si>
  <si>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</si>
  <si>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</si>
  <si>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</si>
  <si>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</si>
  <si>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</si>
  <si>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</si>
  <si>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</si>
  <si>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</si>
  <si>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</si>
  <si>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</si>
  <si>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</si>
  <si>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</si>
  <si>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</si>
  <si>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</si>
  <si>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</si>
  <si>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</si>
  <si>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</si>
  <si>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</si>
  <si>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</si>
  <si>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</si>
  <si>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</si>
  <si>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</si>
  <si>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</si>
  <si>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</si>
  <si>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</si>
  <si>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</si>
  <si>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</si>
  <si>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</si>
  <si>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</si>
  <si>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</si>
  <si>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</si>
  <si>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</si>
  <si>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</si>
  <si>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</si>
  <si>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</si>
  <si>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</si>
  <si>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</si>
  <si>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</si>
  <si>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</si>
  <si>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</si>
  <si>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</si>
  <si>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</si>
  <si>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</si>
  <si>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</si>
  <si>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</si>
  <si>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</si>
  <si>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</si>
  <si>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</si>
  <si>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</si>
  <si>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</si>
  <si>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</si>
  <si>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</si>
  <si>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</si>
  <si>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</si>
  <si>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</si>
  <si>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</si>
  <si>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</si>
  <si>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</si>
  <si>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</si>
  <si>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</si>
  <si>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</si>
  <si>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</si>
  <si>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</si>
  <si>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</si>
  <si>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</si>
  <si>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</si>
  <si>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</si>
  <si>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</si>
  <si>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</si>
  <si>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</si>
  <si>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</si>
  <si>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</si>
  <si>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</si>
  <si>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</si>
  <si>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</si>
  <si>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</si>
  <si>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</si>
  <si>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</si>
  <si>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</si>
  <si>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</si>
  <si>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</si>
  <si>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</si>
  <si>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</si>
  <si>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</si>
  <si>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</si>
  <si>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</si>
  <si>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</si>
  <si>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</si>
  <si>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</si>
  <si>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</si>
  <si>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</si>
  <si>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</si>
  <si>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</si>
  <si>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</si>
  <si>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</si>
  <si>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</si>
  <si>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</si>
  <si>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</si>
  <si>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</si>
  <si>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</si>
  <si>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</si>
  <si>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</si>
  <si>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</si>
  <si>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</si>
  <si>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</si>
  <si>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</si>
  <si>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</si>
  <si>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</si>
  <si>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</si>
  <si>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</si>
  <si>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</si>
  <si>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</si>
  <si>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</si>
  <si>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</si>
  <si>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</si>
  <si>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</si>
  <si>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</si>
  <si>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</si>
  <si>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</si>
  <si>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</si>
  <si>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</si>
  <si>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</si>
  <si>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</si>
  <si>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</si>
  <si>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</si>
  <si>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</si>
  <si>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</si>
  <si>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</si>
  <si>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</si>
  <si>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</si>
  <si>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</si>
  <si>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</si>
  <si>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</si>
  <si>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</si>
  <si>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</si>
  <si>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</si>
  <si>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</si>
  <si>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</si>
  <si>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</si>
  <si>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</si>
  <si>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</si>
  <si>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</si>
  <si>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</si>
  <si>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</si>
  <si>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</si>
  <si>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</si>
  <si>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</si>
  <si>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</si>
  <si>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</si>
  <si>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</si>
  <si>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</si>
  <si>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</si>
  <si>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</si>
  <si>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</si>
  <si>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</si>
  <si>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</si>
  <si>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</si>
  <si>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</si>
  <si>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</si>
  <si>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</si>
  <si>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</si>
  <si>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</si>
  <si>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</si>
  <si>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</si>
  <si>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</si>
  <si>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</si>
  <si>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</si>
  <si>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</si>
  <si>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</si>
  <si>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</si>
  <si>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</si>
  <si>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</si>
  <si>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</si>
  <si>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</si>
  <si>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</si>
  <si>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</si>
  <si>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</si>
  <si>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</si>
  <si>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</si>
  <si>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</si>
  <si>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</si>
  <si>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</si>
  <si>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</si>
  <si>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</si>
  <si>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</si>
  <si>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</si>
  <si>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</si>
  <si>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</si>
  <si>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</si>
  <si>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</si>
  <si>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</si>
  <si>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</si>
  <si>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</si>
  <si>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</si>
  <si>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</si>
  <si>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</si>
  <si>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</si>
  <si>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</si>
  <si>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</si>
  <si>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</si>
  <si>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</si>
  <si>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</si>
  <si>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</si>
  <si>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</si>
  <si>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</si>
  <si>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</si>
  <si>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</si>
  <si>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</si>
  <si>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</si>
  <si>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</si>
  <si>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</si>
  <si>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</si>
  <si>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</si>
  <si>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</si>
  <si>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</si>
  <si>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</si>
  <si>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</si>
  <si>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</si>
  <si>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</si>
  <si>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</si>
  <si>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</si>
  <si>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</si>
  <si>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</si>
  <si>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</si>
  <si>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</si>
  <si>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</si>
  <si>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</si>
  <si>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</si>
  <si>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</si>
  <si>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</si>
  <si>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</si>
  <si>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</si>
  <si>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</si>
  <si>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</si>
  <si>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</si>
  <si>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</si>
  <si>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</si>
  <si>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</si>
  <si>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</si>
  <si>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</si>
  <si>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</si>
  <si>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</si>
  <si>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</si>
  <si>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</si>
  <si>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</si>
  <si>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</si>
  <si>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</si>
  <si>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</si>
  <si>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</si>
  <si>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</si>
  <si>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</si>
  <si>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</si>
  <si>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</si>
  <si>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</si>
  <si>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</si>
  <si>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</si>
  <si>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</si>
  <si>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</si>
  <si>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</si>
  <si>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</si>
  <si>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</si>
  <si>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</si>
  <si>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</si>
  <si>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</si>
  <si>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</si>
  <si>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</si>
  <si>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</si>
  <si>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</si>
  <si>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</si>
  <si>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</si>
  <si>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</si>
  <si>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</si>
  <si>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</si>
  <si>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</si>
  <si>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</si>
  <si>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</si>
  <si>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</si>
  <si>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</si>
  <si>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</si>
  <si>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</si>
  <si>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</si>
  <si>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</si>
  <si>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</si>
  <si>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</si>
  <si>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</si>
  <si>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</si>
  <si>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</si>
  <si>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</si>
  <si>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</si>
  <si>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</si>
  <si>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</si>
  <si>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</si>
  <si>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</si>
  <si>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</si>
  <si>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</si>
  <si>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</si>
  <si>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</si>
  <si>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</si>
  <si>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</si>
  <si>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</si>
  <si>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</si>
  <si>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</si>
  <si>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</si>
  <si>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</si>
  <si>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</si>
  <si>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</si>
  <si>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</si>
  <si>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</si>
  <si>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</si>
  <si>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</si>
  <si>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</si>
  <si>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</si>
  <si>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</si>
  <si>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</si>
  <si>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</si>
  <si>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</si>
  <si>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</si>
  <si>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</si>
  <si>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</si>
  <si>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</si>
  <si>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</si>
  <si>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</si>
  <si>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</si>
  <si>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</si>
  <si>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</si>
  <si>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</si>
  <si>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</si>
  <si>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</si>
  <si>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</si>
  <si>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</si>
  <si>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</si>
  <si>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</si>
  <si>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</si>
  <si>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</si>
  <si>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</si>
  <si>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</si>
  <si>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</si>
  <si>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</si>
  <si>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</si>
  <si>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</si>
  <si>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</si>
  <si>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</si>
  <si>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</si>
  <si>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</si>
  <si>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</si>
  <si>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</si>
  <si>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</si>
  <si>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</si>
  <si>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</si>
  <si>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</si>
  <si>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</si>
  <si>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</si>
  <si>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</si>
  <si>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</si>
  <si>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</si>
  <si>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</si>
  <si>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</si>
  <si>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</si>
  <si>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</si>
  <si>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</si>
  <si>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</si>
  <si>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</si>
  <si>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</si>
  <si>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</si>
  <si>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</si>
  <si>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</si>
  <si>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</si>
  <si>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</si>
  <si>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</si>
  <si>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</si>
  <si>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</si>
  <si>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</si>
  <si>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</si>
  <si>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</si>
  <si>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</si>
  <si>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</si>
  <si>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</si>
  <si>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</si>
  <si>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</si>
  <si>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</si>
  <si>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</si>
  <si>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</si>
  <si>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</si>
  <si>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</si>
  <si>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</si>
  <si>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</si>
  <si>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</si>
  <si>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</si>
  <si>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</si>
  <si>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</si>
  <si>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</si>
  <si>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</si>
  <si>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</si>
  <si>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</si>
  <si>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</si>
  <si>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</si>
  <si>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</si>
  <si>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</si>
  <si>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</si>
  <si>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</si>
  <si>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</si>
  <si>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</si>
  <si>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</si>
  <si>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</si>
  <si>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</si>
  <si>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</si>
  <si>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</si>
  <si>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</si>
  <si>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</si>
  <si>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</si>
  <si>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</si>
  <si>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</si>
  <si>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</si>
  <si>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</si>
  <si>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</si>
  <si>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</si>
  <si>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</si>
  <si>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</si>
  <si>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</si>
  <si>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</si>
  <si>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</si>
  <si>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</si>
  <si>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</si>
  <si>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</si>
  <si>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</si>
  <si>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</si>
  <si>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</si>
  <si>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</si>
  <si>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</si>
  <si>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</si>
  <si>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</si>
  <si>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</si>
  <si>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</si>
  <si>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</si>
  <si>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</si>
  <si>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</si>
  <si>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</si>
  <si>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</si>
  <si>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</si>
  <si>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</si>
  <si>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</si>
  <si>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</si>
  <si>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</si>
  <si>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</si>
  <si>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</si>
  <si>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</si>
  <si>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</si>
  <si>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</si>
  <si>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</si>
  <si>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</si>
  <si>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</si>
  <si>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</si>
  <si>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</si>
  <si>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</si>
  <si>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</si>
  <si>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</si>
  <si>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</si>
  <si>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</si>
  <si>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</si>
  <si>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</si>
  <si>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</si>
  <si>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</si>
  <si>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</si>
  <si>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</si>
  <si>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</si>
  <si>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</si>
  <si>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</si>
  <si>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</si>
  <si>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</si>
  <si>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</si>
  <si>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</si>
  <si>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</si>
  <si>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</si>
  <si>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</si>
  <si>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</si>
  <si>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</si>
  <si>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</si>
  <si>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</si>
  <si>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</si>
  <si>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</si>
  <si>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</si>
  <si>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</si>
  <si>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</si>
  <si>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</si>
  <si>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</si>
  <si>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</si>
  <si>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</si>
  <si>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</si>
  <si>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</si>
  <si>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</si>
  <si>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</si>
  <si>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</si>
  <si>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</si>
  <si>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</si>
  <si>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</si>
  <si>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</si>
  <si>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</si>
  <si>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</si>
  <si>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</si>
  <si>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</si>
  <si>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</si>
  <si>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</si>
  <si>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</si>
  <si>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</si>
  <si>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</si>
  <si>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</si>
  <si>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</si>
  <si>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</si>
  <si>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</si>
  <si>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</si>
  <si>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</si>
  <si>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</si>
  <si>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</si>
  <si>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</si>
  <si>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</si>
  <si>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</si>
  <si>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</si>
  <si>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</si>
  <si>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</si>
  <si>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</si>
  <si>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</si>
  <si>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</si>
  <si>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</si>
  <si>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</si>
  <si>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</si>
  <si>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</si>
  <si>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</si>
  <si>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</si>
  <si>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</si>
  <si>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</si>
  <si>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</si>
  <si>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</si>
  <si>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</si>
  <si>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</si>
  <si>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</si>
  <si>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</si>
  <si>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</si>
  <si>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</si>
  <si>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</si>
  <si>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</si>
  <si>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</si>
  <si>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</si>
  <si>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</si>
  <si>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</si>
  <si>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</si>
  <si>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</si>
  <si>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</si>
  <si>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</si>
  <si>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</si>
  <si>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</si>
  <si>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</si>
  <si>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</si>
  <si>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</si>
  <si>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</si>
  <si>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</si>
  <si>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</si>
  <si>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</si>
  <si>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</si>
  <si>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</si>
  <si>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</si>
  <si>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</si>
  <si>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</si>
  <si>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</si>
  <si>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</si>
  <si>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</si>
  <si>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</si>
  <si>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</si>
  <si>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</si>
  <si>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</si>
  <si>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</si>
  <si>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</si>
  <si>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</si>
  <si>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</si>
  <si>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</si>
  <si>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</si>
  <si>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</si>
  <si>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</si>
  <si>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</si>
  <si>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</si>
  <si>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</si>
  <si>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</si>
  <si>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</si>
  <si>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</si>
  <si>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</si>
  <si>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</si>
  <si>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</si>
  <si>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</si>
  <si>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</si>
  <si>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</si>
  <si>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</si>
  <si>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</si>
  <si>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</si>
  <si>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</si>
  <si>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</si>
  <si>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</si>
  <si>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</si>
  <si>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</si>
  <si>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</si>
  <si>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</si>
  <si>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</si>
  <si>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</si>
  <si>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</si>
  <si>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</si>
  <si>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</si>
  <si>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</si>
  <si>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</si>
  <si>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</si>
  <si>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</si>
  <si>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</si>
  <si>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</si>
  <si>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</si>
  <si>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</si>
  <si>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</si>
  <si>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</si>
  <si>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</si>
  <si>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</si>
  <si>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</si>
  <si>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</si>
  <si>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</si>
  <si>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</si>
  <si>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</si>
  <si>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</si>
  <si>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</si>
  <si>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</si>
  <si>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</si>
  <si>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</si>
  <si>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</si>
  <si>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</si>
  <si>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</si>
  <si>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</si>
  <si>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</si>
  <si>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</si>
  <si>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</si>
  <si>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</si>
  <si>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</si>
  <si>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</si>
  <si>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</si>
  <si>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</si>
  <si>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</si>
  <si>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</si>
  <si>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</si>
  <si>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</si>
  <si>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</si>
  <si>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</si>
  <si>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</si>
  <si>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</si>
  <si>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</si>
  <si>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</si>
  <si>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</si>
  <si>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</si>
  <si>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</si>
  <si>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</si>
  <si>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</si>
  <si>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</si>
  <si>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</si>
  <si>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</si>
  <si>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</si>
  <si>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</si>
  <si>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</si>
  <si>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</si>
  <si>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</si>
  <si>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</si>
  <si>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</si>
  <si>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</si>
  <si>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</si>
  <si>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</si>
  <si>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</si>
  <si>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</si>
  <si>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</si>
  <si>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</si>
  <si>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</si>
  <si>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</si>
  <si>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</si>
  <si>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</si>
  <si>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</si>
  <si>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</si>
  <si>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</si>
  <si>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</si>
  <si>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</si>
  <si>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</si>
  <si>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</si>
  <si>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</si>
  <si>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</si>
  <si>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</si>
  <si>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</si>
  <si>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</si>
  <si>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</si>
  <si>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</si>
  <si>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</si>
  <si>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</si>
  <si>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</si>
  <si>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</si>
  <si>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</si>
  <si>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</si>
  <si>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</si>
  <si>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</si>
  <si>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</si>
  <si>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</si>
  <si>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</si>
  <si>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</si>
  <si>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</si>
  <si>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</si>
  <si>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</si>
  <si>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</si>
  <si>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</si>
  <si>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</si>
  <si>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</si>
  <si>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</si>
  <si>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</si>
  <si>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</si>
  <si>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</si>
  <si>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</si>
  <si>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</si>
  <si>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</si>
  <si>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</si>
  <si>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</si>
  <si>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</si>
  <si>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</si>
  <si>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</si>
  <si>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</si>
  <si>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</si>
  <si>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</si>
  <si>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</si>
  <si>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</si>
  <si>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</si>
  <si>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</si>
  <si>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</si>
  <si>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</si>
  <si>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</si>
  <si>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</si>
  <si>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</si>
  <si>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</si>
  <si>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</si>
  <si>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</si>
  <si>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</si>
  <si>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</si>
  <si>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</si>
  <si>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</si>
  <si>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</si>
  <si>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</si>
  <si>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</si>
  <si>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</si>
  <si>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</si>
  <si>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</si>
  <si>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</si>
  <si>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</si>
  <si>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</si>
  <si>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</si>
  <si>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</si>
  <si>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</si>
  <si>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</si>
  <si>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</si>
  <si>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</si>
  <si>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</si>
  <si>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</si>
  <si>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</si>
  <si>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</si>
  <si>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</si>
  <si>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</si>
  <si>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</si>
  <si>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</si>
  <si>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</si>
  <si>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</si>
  <si>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</si>
  <si>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</si>
  <si>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</si>
  <si>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</si>
  <si>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</si>
  <si>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</si>
  <si>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</si>
  <si>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</si>
  <si>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</si>
  <si>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</si>
  <si>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</si>
  <si>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</si>
  <si>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</si>
  <si>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</si>
  <si>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</si>
  <si>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</si>
  <si>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</si>
  <si>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</si>
  <si>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</si>
  <si>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</si>
  <si>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</si>
  <si>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</si>
  <si>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</si>
  <si>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</si>
  <si>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</si>
  <si>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</si>
  <si>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</si>
  <si>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</si>
  <si>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</si>
  <si>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</si>
  <si>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</si>
  <si>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</si>
  <si>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</si>
  <si>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</si>
  <si>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</si>
  <si>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</si>
  <si>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</si>
  <si>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</si>
  <si>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</si>
  <si>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</si>
  <si>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</si>
  <si>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</si>
  <si>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</si>
  <si>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</si>
  <si>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</si>
  <si>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</si>
  <si>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</si>
  <si>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</si>
  <si>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</si>
  <si>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</si>
  <si>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</si>
  <si>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</si>
  <si>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</si>
  <si>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</si>
  <si>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</si>
  <si>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</si>
  <si>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</si>
  <si>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</si>
  <si>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</si>
  <si>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</si>
  <si>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</si>
  <si>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</si>
  <si>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</si>
  <si>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</si>
  <si>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</si>
  <si>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</si>
  <si>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</si>
  <si>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</si>
  <si>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</si>
  <si>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</si>
  <si>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</si>
  <si>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</si>
  <si>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</si>
  <si>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</si>
  <si>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</si>
  <si>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</si>
  <si>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</si>
  <si>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</si>
  <si>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</si>
  <si>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</si>
  <si>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</si>
  <si>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</si>
  <si>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</si>
  <si>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</si>
  <si>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</si>
  <si>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</si>
  <si>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</si>
  <si>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</si>
  <si>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</si>
  <si>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</si>
  <si>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</si>
  <si>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</si>
  <si>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</si>
  <si>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</si>
  <si>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</si>
  <si>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</si>
  <si>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</si>
  <si>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</si>
  <si>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</si>
  <si>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</si>
  <si>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</si>
  <si>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</si>
  <si>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</si>
  <si>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</si>
  <si>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</si>
  <si>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</si>
  <si>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</si>
  <si>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</si>
  <si>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</si>
  <si>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</si>
  <si>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</si>
  <si>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</si>
  <si>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</si>
  <si>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</si>
  <si>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</si>
  <si>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</si>
  <si>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</si>
  <si>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</si>
  <si>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</si>
  <si>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</si>
  <si>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</si>
  <si>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</si>
  <si>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</si>
  <si>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</si>
  <si>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</si>
  <si>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</si>
  <si>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</si>
  <si>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</si>
  <si>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</si>
  <si>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</si>
  <si>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</si>
  <si>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</si>
  <si>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</si>
  <si>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</si>
  <si>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</si>
  <si>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</si>
  <si>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</si>
  <si>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</si>
  <si>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</si>
  <si>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</si>
  <si>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</si>
  <si>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</si>
  <si>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</si>
  <si>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</si>
  <si>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</si>
  <si>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</si>
  <si>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</si>
  <si>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</si>
  <si>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</si>
  <si>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</si>
  <si>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</si>
  <si>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</si>
  <si>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</si>
  <si>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</si>
  <si>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</si>
  <si>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</si>
  <si>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</si>
  <si>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</si>
  <si>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</si>
  <si>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</si>
  <si>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</si>
  <si>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</si>
  <si>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</si>
  <si>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</si>
  <si>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</si>
  <si>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</si>
  <si>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</si>
  <si>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</si>
  <si>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</si>
  <si>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</si>
  <si>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</si>
  <si>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</si>
  <si>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</si>
  <si>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</si>
  <si>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</si>
  <si>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</si>
  <si>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</si>
  <si>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</si>
  <si>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</si>
  <si>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</si>
  <si>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</si>
  <si>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</si>
  <si>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</si>
  <si>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</si>
  <si>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</si>
  <si>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</si>
  <si>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</si>
  <si>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</si>
  <si>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</si>
  <si>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</si>
  <si>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</si>
  <si>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</si>
  <si>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</si>
  <si>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</si>
  <si>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</si>
  <si>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</si>
  <si>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</si>
  <si>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</si>
  <si>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</si>
  <si>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</si>
  <si>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</si>
  <si>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</si>
  <si>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</si>
  <si>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</si>
  <si>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</si>
  <si>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</si>
  <si>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</si>
  <si>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</si>
  <si>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</si>
  <si>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</si>
  <si>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</si>
  <si>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</si>
  <si>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</si>
  <si>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</si>
  <si>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</si>
  <si>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</si>
  <si>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</si>
  <si>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</si>
  <si>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</si>
  <si>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</si>
  <si>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</si>
  <si>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</si>
  <si>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</si>
  <si>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</si>
  <si>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</si>
  <si>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</si>
  <si>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</si>
  <si>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</si>
  <si>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</si>
  <si>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</si>
  <si>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</si>
  <si>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</si>
  <si>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</si>
  <si>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</si>
  <si>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</si>
  <si>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</si>
  <si>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</si>
  <si>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</si>
  <si>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</si>
  <si>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</si>
  <si>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</si>
  <si>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</si>
  <si>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</si>
  <si>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</si>
  <si>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</si>
  <si>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</si>
  <si>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</si>
  <si>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</si>
  <si>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</si>
  <si>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</si>
  <si>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</si>
  <si>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</si>
  <si>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</si>
  <si>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</si>
  <si>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</si>
  <si>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</si>
  <si>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</si>
  <si>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</si>
  <si>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</si>
  <si>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</si>
  <si>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</si>
  <si>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</si>
  <si>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</si>
  <si>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</si>
  <si>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</si>
  <si>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</si>
  <si>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</si>
  <si>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</si>
  <si>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</si>
  <si>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</si>
  <si>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</si>
  <si>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</si>
  <si>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</si>
  <si>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</si>
  <si>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</si>
  <si>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</si>
  <si>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</si>
  <si>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</si>
  <si>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</si>
  <si>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</si>
  <si>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</si>
  <si>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</si>
  <si>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</si>
  <si>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</si>
  <si>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</si>
  <si>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</si>
  <si>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</si>
  <si>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</si>
  <si>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</si>
  <si>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</si>
  <si>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</si>
  <si>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</si>
  <si>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</si>
  <si>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</si>
  <si>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</si>
  <si>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</si>
  <si>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</si>
  <si>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</si>
  <si>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</si>
  <si>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</si>
  <si>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</si>
  <si>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</si>
  <si>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</si>
  <si>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</si>
  <si>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</si>
  <si>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</si>
  <si>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</si>
  <si>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</si>
  <si>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</si>
  <si>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</si>
  <si>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</si>
  <si>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</si>
  <si>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</si>
  <si>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</si>
  <si>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</si>
  <si>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</si>
  <si>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</si>
  <si>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</si>
  <si>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</si>
  <si>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</si>
  <si>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</si>
  <si>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</si>
  <si>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</si>
  <si>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</si>
  <si>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</si>
  <si>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</si>
  <si>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</si>
  <si>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</si>
  <si>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</si>
  <si>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</si>
  <si>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</si>
  <si>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</si>
  <si>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</si>
  <si>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</si>
  <si>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</si>
  <si>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</si>
  <si>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</si>
  <si>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</si>
  <si>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</si>
  <si>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</si>
  <si>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</si>
  <si>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</si>
  <si>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</si>
  <si>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</si>
  <si>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</si>
  <si>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</si>
  <si>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</si>
  <si>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</si>
  <si>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</si>
  <si>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</si>
  <si>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</si>
  <si>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</si>
  <si>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</si>
  <si>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</si>
  <si>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</si>
  <si>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</si>
  <si>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</si>
  <si>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</si>
  <si>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</si>
  <si>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</si>
  <si>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</si>
  <si>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</si>
  <si>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</si>
  <si>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</si>
  <si>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</si>
  <si>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</si>
  <si>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</si>
  <si>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</si>
  <si>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</si>
  <si>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</si>
  <si>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</si>
  <si>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</si>
  <si>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</si>
  <si>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</si>
  <si>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</si>
  <si>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</si>
  <si>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</si>
  <si>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</si>
  <si>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</si>
  <si>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</si>
  <si>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</si>
  <si>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</si>
  <si>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</si>
  <si>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</si>
  <si>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</si>
  <si>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</si>
  <si>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</si>
  <si>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</si>
  <si>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</si>
  <si>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</si>
  <si>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</si>
  <si>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</si>
  <si>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</si>
  <si>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</si>
  <si>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</si>
  <si>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</si>
  <si>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</si>
  <si>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</si>
  <si>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</si>
  <si>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</si>
  <si>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</si>
  <si>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</si>
  <si>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</si>
  <si>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</si>
  <si>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</si>
  <si>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</si>
  <si>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</si>
  <si>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</si>
  <si>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</si>
  <si>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</si>
  <si>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</si>
  <si>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</si>
  <si>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</si>
  <si>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</si>
  <si>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</si>
  <si>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</si>
  <si>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</si>
  <si>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</si>
  <si>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</si>
  <si>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</si>
  <si>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</si>
  <si>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</si>
  <si>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</si>
  <si>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</si>
  <si>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</si>
  <si>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</si>
  <si>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</si>
  <si>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</si>
  <si>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</si>
  <si>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</si>
  <si>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</si>
  <si>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</si>
  <si>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</si>
  <si>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</si>
  <si>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</si>
  <si>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</si>
  <si>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</si>
  <si>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</si>
  <si>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</si>
  <si>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</si>
  <si>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</si>
  <si>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</si>
  <si>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</si>
  <si>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</si>
  <si>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</si>
  <si>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</si>
  <si>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</si>
  <si>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</si>
  <si>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</si>
  <si>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</si>
  <si>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</si>
  <si>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</si>
  <si>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</si>
  <si>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</si>
  <si>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</si>
  <si>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</si>
  <si>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</si>
  <si>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</si>
  <si>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</si>
  <si>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</si>
  <si>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</si>
  <si>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</si>
  <si>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</si>
  <si>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</si>
  <si>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</si>
  <si>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</si>
  <si>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</si>
  <si>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</si>
  <si>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</si>
  <si>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</si>
  <si>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</si>
  <si>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</si>
  <si>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</si>
  <si>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</si>
  <si>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</si>
  <si>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</si>
  <si>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</si>
  <si>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</si>
  <si>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</si>
  <si>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</si>
  <si>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</si>
  <si>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</si>
  <si>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</si>
  <si>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</si>
  <si>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</si>
  <si>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</si>
  <si>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</si>
  <si>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</si>
  <si>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</si>
  <si>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</si>
  <si>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</si>
  <si>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</si>
  <si>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</si>
  <si>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</si>
  <si>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</si>
  <si>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</si>
  <si>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</si>
  <si>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</si>
  <si>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</si>
  <si>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</si>
  <si>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</si>
  <si>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</si>
  <si>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</si>
  <si>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</si>
  <si>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</si>
  <si>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</si>
  <si>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</si>
  <si>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</si>
  <si>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</si>
  <si>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</si>
  <si>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</si>
  <si>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</si>
  <si>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</si>
  <si>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</si>
  <si>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</si>
  <si>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</si>
  <si>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</si>
  <si>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</si>
  <si>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</si>
  <si>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</si>
  <si>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</si>
  <si>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</si>
  <si>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</si>
  <si>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</si>
  <si>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</si>
  <si>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</si>
  <si>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</si>
  <si>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</si>
  <si>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</si>
  <si>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</si>
  <si>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</si>
  <si>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</si>
  <si>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</si>
  <si>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</si>
  <si>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</si>
  <si>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</si>
  <si>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</si>
  <si>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</si>
  <si>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</si>
  <si>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</si>
  <si>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</si>
  <si>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</si>
  <si>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</si>
  <si>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</si>
  <si>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</si>
  <si>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</si>
  <si>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</si>
  <si>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</si>
  <si>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</si>
  <si>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</si>
  <si>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</si>
  <si>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</si>
  <si>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</si>
  <si>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</si>
  <si>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</si>
  <si>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</si>
  <si>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</si>
  <si>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</si>
  <si>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</si>
  <si>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</si>
  <si>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</si>
  <si>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</si>
  <si>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</si>
  <si>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</si>
  <si>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</si>
  <si>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</si>
  <si>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</si>
  <si>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</si>
  <si>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</si>
  <si>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</si>
  <si>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</si>
  <si>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</si>
  <si>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</si>
  <si>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</si>
  <si>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</si>
  <si>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</si>
  <si>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</si>
  <si>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</si>
  <si>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</si>
  <si>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</si>
  <si>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</si>
  <si>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</si>
  <si>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</si>
  <si>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</si>
  <si>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</si>
  <si>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</si>
  <si>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</si>
  <si>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</si>
  <si>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</si>
  <si>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</si>
  <si>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</si>
  <si>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</si>
  <si>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</si>
  <si>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</si>
  <si>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</si>
  <si>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</si>
  <si>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</si>
  <si>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</si>
  <si>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</si>
  <si>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</si>
  <si>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</si>
  <si>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</si>
  <si>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</si>
  <si>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</si>
  <si>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</si>
  <si>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</si>
  <si>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</si>
  <si>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</si>
  <si>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</si>
  <si>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</si>
  <si>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</si>
  <si>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</si>
  <si>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</si>
  <si>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</si>
  <si>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</si>
  <si>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</si>
  <si>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</si>
  <si>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</si>
  <si>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</si>
  <si>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</si>
  <si>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</si>
  <si>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</si>
  <si>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</si>
  <si>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</si>
  <si>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</si>
  <si>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</si>
  <si>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</si>
  <si>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</si>
  <si>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</si>
  <si>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</si>
  <si>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</si>
  <si>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</si>
  <si>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</si>
  <si>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</si>
  <si>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</si>
  <si>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</si>
  <si>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</si>
  <si>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</si>
  <si>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</si>
  <si>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</si>
  <si>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</si>
  <si>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</si>
  <si>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</si>
  <si>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</si>
  <si>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</si>
  <si>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</si>
  <si>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</si>
  <si>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</si>
  <si>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</si>
  <si>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</si>
  <si>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</si>
  <si>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</si>
  <si>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</si>
  <si>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</si>
  <si>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</si>
  <si>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</si>
  <si>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</si>
  <si>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</si>
  <si>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</si>
  <si>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</si>
  <si>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</si>
  <si>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</si>
  <si>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</si>
  <si>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</si>
  <si>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</si>
  <si>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</si>
  <si>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</si>
  <si>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</si>
  <si>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</si>
  <si>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</si>
  <si>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</si>
  <si>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</si>
  <si>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</si>
  <si>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</si>
  <si>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</si>
  <si>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</si>
  <si>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</si>
  <si>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</si>
  <si>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</si>
  <si>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</si>
  <si>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</si>
  <si>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</si>
  <si>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</si>
  <si>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</si>
  <si>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</si>
  <si>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</si>
  <si>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</si>
  <si>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</si>
  <si>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</si>
  <si>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</si>
  <si>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</si>
  <si>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</si>
  <si>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</si>
  <si>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</si>
  <si>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</si>
  <si>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</si>
  <si>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</si>
  <si>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</si>
  <si>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</si>
  <si>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</si>
  <si>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</si>
  <si>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</si>
  <si>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</si>
  <si>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</si>
  <si>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</si>
  <si>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</si>
  <si>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</si>
  <si>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</si>
  <si>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</si>
  <si>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</si>
  <si>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</si>
  <si>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</si>
  <si>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</si>
  <si>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</si>
  <si>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</si>
  <si>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</si>
  <si>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</si>
  <si>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</si>
  <si>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</si>
  <si>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</si>
  <si>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</si>
  <si>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</si>
  <si>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</si>
  <si>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</si>
  <si>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</si>
  <si>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</si>
  <si>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</si>
  <si>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</si>
  <si>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</si>
  <si>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</si>
  <si>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</si>
  <si>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</si>
  <si>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</si>
  <si>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</si>
  <si>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</si>
  <si>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</si>
  <si>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</si>
  <si>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</si>
  <si>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</si>
  <si>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</si>
  <si>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</si>
  <si>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</si>
  <si>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</si>
  <si>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</si>
  <si>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</si>
  <si>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</si>
  <si>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</si>
  <si>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</si>
  <si>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</si>
  <si>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</si>
  <si>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</si>
  <si>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</si>
  <si>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</si>
  <si>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</si>
  <si>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</si>
  <si>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</si>
  <si>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</si>
  <si>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</si>
  <si>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</si>
  <si>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</si>
  <si>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</si>
  <si>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</si>
  <si>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</si>
  <si>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</si>
  <si>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</si>
  <si>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</si>
  <si>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</si>
  <si>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</si>
  <si>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</si>
  <si>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</si>
  <si>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</si>
  <si>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</si>
  <si>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</si>
  <si>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</si>
  <si>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</si>
  <si>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</si>
  <si>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</si>
  <si>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</si>
  <si>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</si>
  <si>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</si>
  <si>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</si>
  <si>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</si>
  <si>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</si>
  <si>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</si>
  <si>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</si>
  <si>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</si>
  <si>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</si>
  <si>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</si>
  <si>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</si>
  <si>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</si>
  <si>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</si>
  <si>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</si>
  <si>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</si>
  <si>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</si>
  <si>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</si>
  <si>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</si>
  <si>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</si>
  <si>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</si>
  <si>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</si>
  <si>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</si>
  <si>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</si>
  <si>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</si>
  <si>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</si>
  <si>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</si>
  <si>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</si>
  <si>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</si>
  <si>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</si>
  <si>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</si>
  <si>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</si>
  <si>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</si>
  <si>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</si>
  <si>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</si>
  <si>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</si>
  <si>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</si>
  <si>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</si>
  <si>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</si>
  <si>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</si>
  <si>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</si>
  <si>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</si>
  <si>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</si>
  <si>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</si>
  <si>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</si>
  <si>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</si>
  <si>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</si>
  <si>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</si>
  <si>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</si>
  <si>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</si>
  <si>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</si>
  <si>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</si>
  <si>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</si>
  <si>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</si>
  <si>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</si>
  <si>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</si>
  <si>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</si>
  <si>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</si>
  <si>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</si>
  <si>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</si>
  <si>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</si>
  <si>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</si>
  <si>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</si>
  <si>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</si>
  <si>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</si>
  <si>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</si>
  <si>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</si>
  <si>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</si>
  <si>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</si>
  <si>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</si>
  <si>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</si>
  <si>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</si>
  <si>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</si>
  <si>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</si>
  <si>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</si>
  <si>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</si>
  <si>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</si>
  <si>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</si>
  <si>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</si>
  <si>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</si>
  <si>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</si>
  <si>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</si>
  <si>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</si>
  <si>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</si>
  <si>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</si>
  <si>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</si>
  <si>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</si>
  <si>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</si>
  <si>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</si>
  <si>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</si>
  <si>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</si>
  <si>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</si>
  <si>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</si>
  <si>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</si>
  <si>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</si>
  <si>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</si>
  <si>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</si>
  <si>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</si>
  <si>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</si>
  <si>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</si>
  <si>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</si>
  <si>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</si>
  <si>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</si>
  <si>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</si>
  <si>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</si>
  <si>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</si>
  <si>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</si>
  <si>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</si>
  <si>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</si>
  <si>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</si>
  <si>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</si>
  <si>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</si>
  <si>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</si>
  <si>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</si>
  <si>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</si>
  <si>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</si>
  <si>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</si>
  <si>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</si>
  <si>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</si>
  <si>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</si>
  <si>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</si>
  <si>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</si>
  <si>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</si>
  <si>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</si>
  <si>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</si>
  <si>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</si>
  <si>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</si>
  <si>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</si>
  <si>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</si>
  <si>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</si>
  <si>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</si>
  <si>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</si>
  <si>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</si>
  <si>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</si>
  <si>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</si>
  <si>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</si>
  <si>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</si>
  <si>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</si>
  <si>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</si>
  <si>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</si>
  <si>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</si>
  <si>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</si>
  <si>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</si>
  <si>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</si>
  <si>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</si>
  <si>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</si>
  <si>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</si>
  <si>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</si>
  <si>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</si>
  <si>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</si>
  <si>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</si>
  <si>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</si>
  <si>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</si>
  <si>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</si>
  <si>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</si>
  <si>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</si>
  <si>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</si>
  <si>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</si>
  <si>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</si>
  <si>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</si>
  <si>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</si>
  <si>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</si>
  <si>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</si>
  <si>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</si>
  <si>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</si>
  <si>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</si>
  <si>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</si>
  <si>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</si>
  <si>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</si>
  <si>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</si>
  <si>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</si>
  <si>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</si>
  <si>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</si>
  <si>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</si>
  <si>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</si>
  <si>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</si>
  <si>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</si>
  <si>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</si>
  <si>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</si>
  <si>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</si>
  <si>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</si>
  <si>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</si>
  <si>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</si>
  <si>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</si>
  <si>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</si>
  <si>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</si>
  <si>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</si>
  <si>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</si>
  <si>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</si>
  <si>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</si>
  <si>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</si>
  <si>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</si>
  <si>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</si>
  <si>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</si>
  <si>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</si>
  <si>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</si>
  <si>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</si>
  <si>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</si>
  <si>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</si>
  <si>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</si>
  <si>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</si>
  <si>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</si>
  <si>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</si>
  <si>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</si>
  <si>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</si>
  <si>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</si>
  <si>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</si>
  <si>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</si>
  <si>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</si>
  <si>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</si>
  <si>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</si>
  <si>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</si>
  <si>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</si>
  <si>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</si>
  <si>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</si>
  <si>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</si>
  <si>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</si>
  <si>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</si>
  <si>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</si>
  <si>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</si>
  <si>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</si>
  <si>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</si>
  <si>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</si>
  <si>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</si>
  <si>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</si>
  <si>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</si>
  <si>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</si>
  <si>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</si>
  <si>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</si>
  <si>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</si>
  <si>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</si>
  <si>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</si>
  <si>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</si>
  <si>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</si>
  <si>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</si>
  <si>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</si>
  <si>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</si>
  <si>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</si>
  <si>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</si>
  <si>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</si>
  <si>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</si>
  <si>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</si>
  <si>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</si>
  <si>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</si>
  <si>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</si>
  <si>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</si>
  <si>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</si>
  <si>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</si>
  <si>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</si>
  <si>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</si>
  <si>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</si>
  <si>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</si>
  <si>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</si>
  <si>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</si>
  <si>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</si>
  <si>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</si>
  <si>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</si>
  <si>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</si>
  <si>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</si>
  <si>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</si>
  <si>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</si>
  <si>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</si>
  <si>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</si>
  <si>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</si>
  <si>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</si>
  <si>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</si>
  <si>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</si>
  <si>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</si>
  <si>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</si>
  <si>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</si>
  <si>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</si>
  <si>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</si>
  <si>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</si>
  <si>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</si>
  <si>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</si>
  <si>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</si>
  <si>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</si>
  <si>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</si>
  <si>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</si>
  <si>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</si>
  <si>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</si>
  <si>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</si>
  <si>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</si>
  <si>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</si>
  <si>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</si>
  <si>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</si>
  <si>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</si>
  <si>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</si>
  <si>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</si>
  <si>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</si>
  <si>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</si>
  <si>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</si>
  <si>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</si>
  <si>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</si>
  <si>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</si>
  <si>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</si>
  <si>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</si>
  <si>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</si>
  <si>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</si>
  <si>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</si>
  <si>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</si>
  <si>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</si>
  <si>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</si>
  <si>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</si>
  <si>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</si>
  <si>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</si>
  <si>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</si>
  <si>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</si>
  <si>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</si>
  <si>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</si>
  <si>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</si>
  <si>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</si>
  <si>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</si>
  <si>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</si>
  <si>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</si>
  <si>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</si>
  <si>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</si>
  <si>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</si>
  <si>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</si>
  <si>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</si>
  <si>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</si>
  <si>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</si>
  <si>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</si>
  <si>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</si>
  <si>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</si>
  <si>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</si>
  <si>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</si>
  <si>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</si>
  <si>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</si>
  <si>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</si>
  <si>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</si>
  <si>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</si>
  <si>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</si>
  <si>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</si>
  <si>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</si>
  <si>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</si>
  <si>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</si>
  <si>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</si>
  <si>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</si>
  <si>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</si>
  <si>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</si>
  <si>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</si>
  <si>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</si>
  <si>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</si>
  <si>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</si>
  <si>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</si>
  <si>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</si>
  <si>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</si>
  <si>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</si>
  <si>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</si>
  <si>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</si>
  <si>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</si>
  <si>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</si>
  <si>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</si>
  <si>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</si>
  <si>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</si>
  <si>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</si>
  <si>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</si>
  <si>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</si>
  <si>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</si>
  <si>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</si>
  <si>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</si>
  <si>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</si>
  <si>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</si>
  <si>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</si>
  <si>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</si>
  <si>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</si>
  <si>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</si>
  <si>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</si>
  <si>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</si>
  <si>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</si>
  <si>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</si>
  <si>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</si>
  <si>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</si>
  <si>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</si>
  <si>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</si>
  <si>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</si>
  <si>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</si>
  <si>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</si>
  <si>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</si>
  <si>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</si>
  <si>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</si>
  <si>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</si>
  <si>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</si>
  <si>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</si>
  <si>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</si>
  <si>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</si>
  <si>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</si>
  <si>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</si>
  <si>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</si>
  <si>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</si>
  <si>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</si>
  <si>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</si>
  <si>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</si>
  <si>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</si>
  <si>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</si>
  <si>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</si>
  <si>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</si>
  <si>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</si>
  <si>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</si>
  <si>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</si>
  <si>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</si>
  <si>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</si>
  <si>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</si>
  <si>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</si>
  <si>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</si>
  <si>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</si>
  <si>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</si>
  <si>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</si>
  <si>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</si>
  <si>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</si>
  <si>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</si>
  <si>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</si>
  <si>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</si>
  <si>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</si>
  <si>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</si>
  <si>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</si>
  <si>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</si>
  <si>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</si>
  <si>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</si>
  <si>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</si>
  <si>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</si>
  <si>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</si>
  <si>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</si>
  <si>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</si>
  <si>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</si>
  <si>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</si>
  <si>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</si>
  <si>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</si>
  <si>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</si>
  <si>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</si>
  <si>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</si>
  <si>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</si>
  <si>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</si>
  <si>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</si>
  <si>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</si>
  <si>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</si>
  <si>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</si>
  <si>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</si>
  <si>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</si>
  <si>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</si>
  <si>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</si>
  <si>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</si>
  <si>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</si>
  <si>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</si>
  <si>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</si>
  <si>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</si>
  <si>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</si>
  <si>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</si>
  <si>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</si>
  <si>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</si>
  <si>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</si>
  <si>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</si>
  <si>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</si>
  <si>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</si>
  <si>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</si>
  <si>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</si>
  <si>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</si>
  <si>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</si>
  <si>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</si>
  <si>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</si>
  <si>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</si>
  <si>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</si>
  <si>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</si>
  <si>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</si>
  <si>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</si>
  <si>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</si>
  <si>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</si>
  <si>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</si>
  <si>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</si>
  <si>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</si>
  <si>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</si>
  <si>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</si>
  <si>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</si>
  <si>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</si>
  <si>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</si>
  <si>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</si>
  <si>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</si>
  <si>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</si>
  <si>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</si>
  <si>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</si>
  <si>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</si>
  <si>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</si>
  <si>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</si>
  <si>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</si>
  <si>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</si>
  <si>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</si>
  <si>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</si>
  <si>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</si>
  <si>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</si>
  <si>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</si>
  <si>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</si>
  <si>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</si>
  <si>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</si>
  <si>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</si>
  <si>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</si>
  <si>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</si>
  <si>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</si>
  <si>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</si>
  <si>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</si>
  <si>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</si>
  <si>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</si>
  <si>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</si>
  <si>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</si>
  <si>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</si>
  <si>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</si>
  <si>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</si>
  <si>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</si>
  <si>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</si>
  <si>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</si>
  <si>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</si>
  <si>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</si>
  <si>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</si>
  <si>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</si>
  <si>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</si>
  <si>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</si>
  <si>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</si>
  <si>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</si>
  <si>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</si>
  <si>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</si>
  <si>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</si>
  <si>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</si>
  <si>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</si>
  <si>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</si>
  <si>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</si>
  <si>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</si>
  <si>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</si>
  <si>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</si>
  <si>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</si>
  <si>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</si>
  <si>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</si>
  <si>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</si>
  <si>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</si>
  <si>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</si>
  <si>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</si>
  <si>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</si>
  <si>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</si>
  <si>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</si>
  <si>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</si>
  <si>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</si>
  <si>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</si>
  <si>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</si>
  <si>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</si>
  <si>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</si>
  <si>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</si>
  <si>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</si>
  <si>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</si>
  <si>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</si>
  <si>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</si>
  <si>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</si>
  <si>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</si>
  <si>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</si>
  <si>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</si>
  <si>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</si>
  <si>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</si>
  <si>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</si>
  <si>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</si>
  <si>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</si>
  <si>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</si>
  <si>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</si>
  <si>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</si>
  <si>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</si>
  <si>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</si>
  <si>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</si>
  <si>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</si>
  <si>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</si>
  <si>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</si>
  <si>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</si>
  <si>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</si>
  <si>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</si>
  <si>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</si>
  <si>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</si>
  <si>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</si>
  <si>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</si>
  <si>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</si>
  <si>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</si>
  <si>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</si>
  <si>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</si>
  <si>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</si>
  <si>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</si>
  <si>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</si>
  <si>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</si>
  <si>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</si>
  <si>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</si>
  <si>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</si>
  <si>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</si>
  <si>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</si>
  <si>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</si>
  <si>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</si>
  <si>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</si>
  <si>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</si>
  <si>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</si>
  <si>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</si>
  <si>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</si>
  <si>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</si>
  <si>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</si>
  <si>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</si>
  <si>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</si>
  <si>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</si>
  <si>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</si>
  <si>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</si>
  <si>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</si>
  <si>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</si>
  <si>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</si>
  <si>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</si>
  <si>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</si>
  <si>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</si>
  <si>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</si>
  <si>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</si>
  <si>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</si>
  <si>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</si>
  <si>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</si>
  <si>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</si>
  <si>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</si>
  <si>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</si>
  <si>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</si>
  <si>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</si>
  <si>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</si>
  <si>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</si>
  <si>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</si>
  <si>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</si>
  <si>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</si>
  <si>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</si>
  <si>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</si>
  <si>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</si>
  <si>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</si>
  <si>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</si>
  <si>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</si>
  <si>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</si>
  <si>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</si>
  <si>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</si>
  <si>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</si>
  <si>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</si>
  <si>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</si>
  <si>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</si>
  <si>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</si>
  <si>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</si>
  <si>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</si>
  <si>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</si>
  <si>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</si>
  <si>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</si>
  <si>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</si>
  <si>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</si>
  <si>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</si>
  <si>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</si>
  <si>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</si>
  <si>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</si>
  <si>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</si>
  <si>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</si>
  <si>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</si>
  <si>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</si>
  <si>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</si>
  <si>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</si>
  <si>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</si>
  <si>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</si>
  <si>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</si>
  <si>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</si>
  <si>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</si>
  <si>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</si>
  <si>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</si>
  <si>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</si>
  <si>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</si>
  <si>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</si>
  <si>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</si>
  <si>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</si>
  <si>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</si>
  <si>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</si>
  <si>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</si>
  <si>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</si>
  <si>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</si>
  <si>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</si>
  <si>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</si>
  <si>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</si>
  <si>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</si>
  <si>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</si>
  <si>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</si>
  <si>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</si>
  <si>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</si>
  <si>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</si>
  <si>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</si>
  <si>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</si>
  <si>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</si>
  <si>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</si>
  <si>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</si>
  <si>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</si>
  <si>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</si>
  <si>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</si>
  <si>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</si>
  <si>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</si>
  <si>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</si>
  <si>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</si>
  <si>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</si>
  <si>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</si>
  <si>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</si>
  <si>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</si>
  <si>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</si>
  <si>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</si>
  <si>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</si>
  <si>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</si>
  <si>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</si>
  <si>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</si>
  <si>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</si>
  <si>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</si>
  <si>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</si>
  <si>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</si>
  <si>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</si>
  <si>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</si>
  <si>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</si>
  <si>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</si>
  <si>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</si>
  <si>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</si>
  <si>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</si>
  <si>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</si>
  <si>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</si>
  <si>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</si>
  <si>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</si>
  <si>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</si>
  <si>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</si>
  <si>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</si>
  <si>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</si>
  <si>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</si>
  <si>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</si>
  <si>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</si>
  <si>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</si>
  <si>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</si>
  <si>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</si>
  <si>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</si>
  <si>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</si>
  <si>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</si>
  <si>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</si>
  <si>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</si>
  <si>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</si>
  <si>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</si>
  <si>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</si>
  <si>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</si>
  <si>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</si>
  <si>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</si>
  <si>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</si>
  <si>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</si>
  <si>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</si>
  <si>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</si>
  <si>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</si>
  <si>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</si>
  <si>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</si>
  <si>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</si>
  <si>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</si>
  <si>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</si>
  <si>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</si>
  <si>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</si>
  <si>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</si>
  <si>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</si>
  <si>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</si>
  <si>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</si>
  <si>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</si>
  <si>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</si>
  <si>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</si>
  <si>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</si>
  <si>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</si>
  <si>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</si>
  <si>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</si>
  <si>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</si>
  <si>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</si>
  <si>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</si>
  <si>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</si>
  <si>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</si>
  <si>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</si>
  <si>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</si>
  <si>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</si>
  <si>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</si>
  <si>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</si>
  <si>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</si>
  <si>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</si>
  <si>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</si>
  <si>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</si>
  <si>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</si>
  <si>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</si>
  <si>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</si>
  <si>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</si>
  <si>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</si>
  <si>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</si>
  <si>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</si>
  <si>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</si>
  <si>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</si>
  <si>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</si>
  <si>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</si>
  <si>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</si>
  <si>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</si>
  <si>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</si>
  <si>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</si>
  <si>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</si>
  <si>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</si>
  <si>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</si>
  <si>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</si>
  <si>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</si>
  <si>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</si>
  <si>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</si>
  <si>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</si>
  <si>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</si>
  <si>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</si>
  <si>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</si>
  <si>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</si>
  <si>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</si>
  <si>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</si>
  <si>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</si>
  <si>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</si>
  <si>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</si>
  <si>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</si>
  <si>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</si>
  <si>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</si>
  <si>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</si>
  <si>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</si>
  <si>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</si>
  <si>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</si>
  <si>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</si>
  <si>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</si>
  <si>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</si>
  <si>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</si>
  <si>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</si>
  <si>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</si>
  <si>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</si>
  <si>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</si>
  <si>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</si>
  <si>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</si>
  <si>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</si>
  <si>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</si>
  <si>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</si>
  <si>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</si>
  <si>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</si>
  <si>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</si>
  <si>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</si>
  <si>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</si>
  <si>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</si>
  <si>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</si>
  <si>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</si>
  <si>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</si>
  <si>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</si>
  <si>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</si>
  <si>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</si>
  <si>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</si>
  <si>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</si>
  <si>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</si>
  <si>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</si>
  <si>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</si>
  <si>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</si>
  <si>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</si>
  <si>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</si>
  <si>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</si>
  <si>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</si>
  <si>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</si>
  <si>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</si>
  <si>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</si>
  <si>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</si>
  <si>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</si>
  <si>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</si>
  <si>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</si>
  <si>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</si>
  <si>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</si>
  <si>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</si>
  <si>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</si>
  <si>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</si>
  <si>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</si>
  <si>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</si>
  <si>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</si>
  <si>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</si>
  <si>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</si>
  <si>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</si>
  <si>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</si>
  <si>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</si>
  <si>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</si>
  <si>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</si>
  <si>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</si>
  <si>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</si>
  <si>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</si>
  <si>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</si>
  <si>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</si>
  <si>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</si>
  <si>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</si>
  <si>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</si>
  <si>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</si>
  <si>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</si>
  <si>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</si>
  <si>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</si>
  <si>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</si>
  <si>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</si>
  <si>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</si>
  <si>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</si>
  <si>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</si>
  <si>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</si>
  <si>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</si>
  <si>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</si>
  <si>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</si>
  <si>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</si>
  <si>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</si>
  <si>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</si>
  <si>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</si>
  <si>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</si>
  <si>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</si>
  <si>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</si>
  <si>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</si>
  <si>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</si>
  <si>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</si>
  <si>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</si>
  <si>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</si>
  <si>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</si>
  <si>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</si>
  <si>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</si>
  <si>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</si>
  <si>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</si>
  <si>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</si>
  <si>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</si>
  <si>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</si>
  <si>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</si>
  <si>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</si>
  <si>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</si>
  <si>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</si>
  <si>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</si>
  <si>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</si>
  <si>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</si>
  <si>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</si>
  <si>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</si>
  <si>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</si>
  <si>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</si>
  <si>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</si>
  <si>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</si>
  <si>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</si>
  <si>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</si>
  <si>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</si>
  <si>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</si>
  <si>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</si>
  <si>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</si>
  <si>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</si>
  <si>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</si>
  <si>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</si>
  <si>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</si>
  <si>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</si>
  <si>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</si>
  <si>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</si>
  <si>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</si>
  <si>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</si>
  <si>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</si>
  <si>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</si>
  <si>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</si>
  <si>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</si>
  <si>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</si>
  <si>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</si>
  <si>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</si>
  <si>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</si>
  <si>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</si>
  <si>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</si>
  <si>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</si>
  <si>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</si>
  <si>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</si>
  <si>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</si>
  <si>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</si>
  <si>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</si>
  <si>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</si>
  <si>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</si>
  <si>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</si>
  <si>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</si>
  <si>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</si>
  <si>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</si>
  <si>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</si>
  <si>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</si>
  <si>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</si>
  <si>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</si>
  <si>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</si>
  <si>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</si>
  <si>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</si>
  <si>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</si>
  <si>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</si>
  <si>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</si>
  <si>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</si>
  <si>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</si>
  <si>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</si>
  <si>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</si>
  <si>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</si>
  <si>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</si>
  <si>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</si>
  <si>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</si>
  <si>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</si>
  <si>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</si>
  <si>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</si>
  <si>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</si>
  <si>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</si>
  <si>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</si>
  <si>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</si>
  <si>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</si>
  <si>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</si>
  <si>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</si>
  <si>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</si>
  <si>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</si>
  <si>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</si>
  <si>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</si>
  <si>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</si>
  <si>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</si>
  <si>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</si>
  <si>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</si>
  <si>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</si>
  <si>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</si>
  <si>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</si>
  <si>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</si>
  <si>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</si>
  <si>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</si>
  <si>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</si>
  <si>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</si>
  <si>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</si>
  <si>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</si>
  <si>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</si>
  <si>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</si>
  <si>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</si>
  <si>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</si>
  <si>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</si>
  <si>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</si>
  <si>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</si>
  <si>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</si>
  <si>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</si>
  <si>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</si>
  <si>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</si>
  <si>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</si>
  <si>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</si>
  <si>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</si>
  <si>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</si>
  <si>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</si>
  <si>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</si>
  <si>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</si>
  <si>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</si>
  <si>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</si>
  <si>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</si>
  <si>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</si>
  <si>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</si>
  <si>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</si>
  <si>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</si>
  <si>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</si>
  <si>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</si>
  <si>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</si>
  <si>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</si>
  <si>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</si>
  <si>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</si>
  <si>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</si>
  <si>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</si>
  <si>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</si>
  <si>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</si>
  <si>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</si>
  <si>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</si>
  <si>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</si>
  <si>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</si>
  <si>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</si>
  <si>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</si>
  <si>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</si>
  <si>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</si>
  <si>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</si>
  <si>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</si>
  <si>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</si>
  <si>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</si>
  <si>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</si>
  <si>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</si>
  <si>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</si>
  <si>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</si>
  <si>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</si>
  <si>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</si>
  <si>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</si>
  <si>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</si>
  <si>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</si>
  <si>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</si>
  <si>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</si>
  <si>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</si>
  <si>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</si>
  <si>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</si>
  <si>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</si>
  <si>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</si>
  <si>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</si>
  <si>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</si>
  <si>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</si>
  <si>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</si>
  <si>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</si>
  <si>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</si>
  <si>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</si>
  <si>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</si>
  <si>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</si>
  <si>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</si>
  <si>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</si>
  <si>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</si>
  <si>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</si>
  <si>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</si>
  <si>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</si>
  <si>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</si>
  <si>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</si>
  <si>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</si>
  <si>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</si>
  <si>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</si>
  <si>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</si>
  <si>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</si>
  <si>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</si>
  <si>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</si>
  <si>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</si>
  <si>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</si>
  <si>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</si>
  <si>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</si>
  <si>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</si>
  <si>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</si>
  <si>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</si>
  <si>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</si>
  <si>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</si>
  <si>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</si>
  <si>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</si>
  <si>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</si>
  <si>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</si>
  <si>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</si>
  <si>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</si>
  <si>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</si>
  <si>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</si>
  <si>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</si>
  <si>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</si>
  <si>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</si>
  <si>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</si>
  <si>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</si>
  <si>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</si>
  <si>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</si>
  <si>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</si>
  <si>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</si>
  <si>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</si>
  <si>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</si>
  <si>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</si>
  <si>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</si>
  <si>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</si>
  <si>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</si>
  <si>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</si>
  <si>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</si>
  <si>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</si>
  <si>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</si>
  <si>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</si>
  <si>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</si>
  <si>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</si>
  <si>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</si>
  <si>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</si>
  <si>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</si>
  <si>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</si>
  <si>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</si>
  <si>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</si>
  <si>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</si>
  <si>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</si>
  <si>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</si>
  <si>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</si>
  <si>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</si>
  <si>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</si>
  <si>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</si>
  <si>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</si>
  <si>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</si>
  <si>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</si>
  <si>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</si>
  <si>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</si>
  <si>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</si>
  <si>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</si>
  <si>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</si>
  <si>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</si>
  <si>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</si>
  <si>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</si>
  <si>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</si>
  <si>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</si>
  <si>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</si>
  <si>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</si>
  <si>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</si>
  <si>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</si>
  <si>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</si>
  <si>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</si>
  <si>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</si>
  <si>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</si>
  <si>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</si>
  <si>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</si>
  <si>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</si>
  <si>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</si>
  <si>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</si>
  <si>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</si>
  <si>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</si>
  <si>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</si>
  <si>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</si>
  <si>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</si>
  <si>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</si>
  <si>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</si>
  <si>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</si>
  <si>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</si>
  <si>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</si>
  <si>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</si>
  <si>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</si>
  <si>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</si>
  <si>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</si>
  <si>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</si>
  <si>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</si>
  <si>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</si>
  <si>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</si>
  <si>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</si>
  <si>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</si>
  <si>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</si>
  <si>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</si>
  <si>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</si>
  <si>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</si>
  <si>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</si>
  <si>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</si>
  <si>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</si>
  <si>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</si>
  <si>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</si>
  <si>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</si>
  <si>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</si>
  <si>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</si>
  <si>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</si>
  <si>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</si>
  <si>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</si>
  <si>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</si>
  <si>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</si>
  <si>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</si>
  <si>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</si>
  <si>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</si>
  <si>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</si>
  <si>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</si>
  <si>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</si>
  <si>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</si>
  <si>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</si>
  <si>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</si>
  <si>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</si>
  <si>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</si>
  <si>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</si>
  <si>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</si>
  <si>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</si>
  <si>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</si>
  <si>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</si>
  <si>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</si>
  <si>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</si>
  <si>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</si>
  <si>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</si>
  <si>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</si>
  <si>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</si>
  <si>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</si>
  <si>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</si>
  <si>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</si>
  <si>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</si>
  <si>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</si>
  <si>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</si>
  <si>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</si>
  <si>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</si>
  <si>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</si>
  <si>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</si>
  <si>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</si>
  <si>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</si>
  <si>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</si>
  <si>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</si>
  <si>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</si>
  <si>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</si>
  <si>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</si>
  <si>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</si>
  <si>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</si>
  <si>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</si>
  <si>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</si>
  <si>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</si>
  <si>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</si>
  <si>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</si>
  <si>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</si>
  <si>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</si>
  <si>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</si>
  <si>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</si>
  <si>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</si>
  <si>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</si>
  <si>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</si>
  <si>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</si>
  <si>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</si>
  <si>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</si>
  <si>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</si>
  <si>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</si>
  <si>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</si>
  <si>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</si>
  <si>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</si>
  <si>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</si>
  <si>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</si>
  <si>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</si>
  <si>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</si>
  <si>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</si>
  <si>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</si>
  <si>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</si>
  <si>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</si>
  <si>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</si>
  <si>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</si>
  <si>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</si>
  <si>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</si>
  <si>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</si>
  <si>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</si>
  <si>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</si>
  <si>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</si>
  <si>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</si>
  <si>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</si>
  <si>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</si>
  <si>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</si>
  <si>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</si>
  <si>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</si>
  <si>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</si>
  <si>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</si>
  <si>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</si>
  <si>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</si>
  <si>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</si>
  <si>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</si>
  <si>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</si>
  <si>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</si>
  <si>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</si>
  <si>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</si>
  <si>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</si>
  <si>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</si>
  <si>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</si>
  <si>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</si>
  <si>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</si>
  <si>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</si>
  <si>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</si>
  <si>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</si>
  <si>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</si>
  <si>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</si>
  <si>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</si>
  <si>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</si>
  <si>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</si>
  <si>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</si>
  <si>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</si>
  <si>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</si>
  <si>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</si>
  <si>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</si>
  <si>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</si>
  <si>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</si>
  <si>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</si>
  <si>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</si>
  <si>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</si>
  <si>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</si>
  <si>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</si>
  <si>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</si>
  <si>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</si>
  <si>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</si>
  <si>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</si>
  <si>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</si>
  <si>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</si>
  <si>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</si>
  <si>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</si>
  <si>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</si>
  <si>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</si>
  <si>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</si>
  <si>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</si>
  <si>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</si>
  <si>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</si>
  <si>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</si>
  <si>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</si>
  <si>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</si>
  <si>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</si>
  <si>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</si>
  <si>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</si>
  <si>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</si>
  <si>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</si>
  <si>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</si>
  <si>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</si>
  <si>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</si>
  <si>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</si>
  <si>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</si>
  <si>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</si>
  <si>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</si>
  <si>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</si>
  <si>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</si>
  <si>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</si>
  <si>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</si>
  <si>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</si>
  <si>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</si>
  <si>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</si>
  <si>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</si>
  <si>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</si>
  <si>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</si>
  <si>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</si>
  <si>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</si>
  <si>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</si>
  <si>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</si>
  <si>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</si>
  <si>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</si>
  <si>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</si>
  <si>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</si>
  <si>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</si>
  <si>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</si>
  <si>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</si>
  <si>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</si>
  <si>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</si>
  <si>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</si>
  <si>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</si>
  <si>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</si>
  <si>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</si>
  <si>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</si>
  <si>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</si>
  <si>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</si>
  <si>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</si>
  <si>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</si>
  <si>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</si>
  <si>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</si>
  <si>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</si>
  <si>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</si>
  <si>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</si>
  <si>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</si>
  <si>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</si>
  <si>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</si>
  <si>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</si>
  <si>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</si>
  <si>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</si>
  <si>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</si>
  <si>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</si>
  <si>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</si>
  <si>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</si>
  <si>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</si>
  <si>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</si>
  <si>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</si>
  <si>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</si>
  <si>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</si>
  <si>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</si>
  <si>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</si>
  <si>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</si>
  <si>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</si>
  <si>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</si>
  <si>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</si>
  <si>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</si>
  <si>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</si>
  <si>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</si>
  <si>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</si>
  <si>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</si>
  <si>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</si>
  <si>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</si>
  <si>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</si>
  <si>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</si>
  <si>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</si>
  <si>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</si>
  <si>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</si>
  <si>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</si>
  <si>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</si>
  <si>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</si>
  <si>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</si>
  <si>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</si>
  <si>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</si>
  <si>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</si>
  <si>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</si>
  <si>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</si>
  <si>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</si>
  <si>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</si>
  <si>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</si>
  <si>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</si>
  <si>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</si>
  <si>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</si>
  <si>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</si>
  <si>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</si>
  <si>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</si>
  <si>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</si>
  <si>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</si>
  <si>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</si>
  <si>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</si>
  <si>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</si>
  <si>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</si>
  <si>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</si>
  <si>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</si>
  <si>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</si>
  <si>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</si>
  <si>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</si>
  <si>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</si>
  <si>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</si>
  <si>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</si>
  <si>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</si>
  <si>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</si>
  <si>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</si>
  <si>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</si>
  <si>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</si>
  <si>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</si>
  <si>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</si>
  <si>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</si>
  <si>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</si>
  <si>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</si>
  <si>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</si>
  <si>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</si>
  <si>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</si>
  <si>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</si>
  <si>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</si>
  <si>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</si>
  <si>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</si>
  <si>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</si>
  <si>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</si>
  <si>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</si>
  <si>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</si>
  <si>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</si>
  <si>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</si>
  <si>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</si>
  <si>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</si>
  <si>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</si>
  <si>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</si>
  <si>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</si>
  <si>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</si>
  <si>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</si>
  <si>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</si>
  <si>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</si>
  <si>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</si>
  <si>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</si>
  <si>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</si>
  <si>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</si>
  <si>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</si>
  <si>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</si>
  <si>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</si>
  <si>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</si>
  <si>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</si>
  <si>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</si>
  <si>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</si>
  <si>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</si>
  <si>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</si>
  <si>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</si>
  <si>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</si>
  <si>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</si>
  <si>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</si>
  <si>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</si>
  <si>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</si>
  <si>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</si>
  <si>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</si>
  <si>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</si>
  <si>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</si>
  <si>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</si>
  <si>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</si>
  <si>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</si>
  <si>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</si>
  <si>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</si>
  <si>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</si>
  <si>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</si>
  <si>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</si>
  <si>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</si>
  <si>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</si>
  <si>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</si>
  <si>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</si>
  <si>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</si>
  <si>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</si>
  <si>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</si>
  <si>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</si>
  <si>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</si>
  <si>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</si>
  <si>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</si>
  <si>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</si>
  <si>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</si>
  <si>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</si>
  <si>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</si>
  <si>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</si>
  <si>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</si>
  <si>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</si>
  <si>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</si>
  <si>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</si>
  <si>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</si>
  <si>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</si>
  <si>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</si>
  <si>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</si>
  <si>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</si>
  <si>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</si>
  <si>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</si>
  <si>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</si>
  <si>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</si>
  <si>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</si>
  <si>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</si>
  <si>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</si>
  <si>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</si>
  <si>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</si>
  <si>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</si>
  <si>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</si>
  <si>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</si>
  <si>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</si>
  <si>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</si>
  <si>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</si>
  <si>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</si>
  <si>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</si>
  <si>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</si>
  <si>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</si>
  <si>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</si>
  <si>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</si>
  <si>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</si>
  <si>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</si>
  <si>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</si>
  <si>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</si>
  <si>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</si>
  <si>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</si>
  <si>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</si>
  <si>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</si>
  <si>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</si>
  <si>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</si>
  <si>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</si>
  <si>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</si>
  <si>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</si>
  <si>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</si>
  <si>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</si>
  <si>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</si>
  <si>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</si>
  <si>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</si>
  <si>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</si>
  <si>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</si>
  <si>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</si>
  <si>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</si>
  <si>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</si>
  <si>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</si>
  <si>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</si>
  <si>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</si>
  <si>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</si>
  <si>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</si>
  <si>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</si>
  <si>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</si>
  <si>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</si>
  <si>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</si>
  <si>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</si>
  <si>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</si>
  <si>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</si>
  <si>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</si>
  <si>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</si>
  <si>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</si>
  <si>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</si>
  <si>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</si>
  <si>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</si>
  <si>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</si>
  <si>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</si>
  <si>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</si>
  <si>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</si>
  <si>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</si>
  <si>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</si>
  <si>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</si>
  <si>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</si>
  <si>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</si>
  <si>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</si>
  <si>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</si>
  <si>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</si>
  <si>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</si>
  <si>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</si>
  <si>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</si>
  <si>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</si>
  <si>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</si>
  <si>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</si>
  <si>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</si>
  <si>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</si>
  <si>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</si>
  <si>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</si>
  <si>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</si>
  <si>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</si>
  <si>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</si>
  <si>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</si>
  <si>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</si>
  <si>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</si>
  <si>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</si>
  <si>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</si>
  <si>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</si>
  <si>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</si>
  <si>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</si>
  <si>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</si>
  <si>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</si>
  <si>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</si>
  <si>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</si>
  <si>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</si>
  <si>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</si>
  <si>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</si>
  <si>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</si>
  <si>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</si>
  <si>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</si>
  <si>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</si>
  <si>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</si>
  <si>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</si>
  <si>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</si>
  <si>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</si>
  <si>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</si>
  <si>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</si>
  <si>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</si>
  <si>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</si>
  <si>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</si>
  <si>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</si>
  <si>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</si>
  <si>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</si>
  <si>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</si>
  <si>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</si>
  <si>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</si>
  <si>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</si>
  <si>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</si>
  <si>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</si>
  <si>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</si>
  <si>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</si>
  <si>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</si>
  <si>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</si>
  <si>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</si>
  <si>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</si>
  <si>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</si>
  <si>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</si>
  <si>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</si>
  <si>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</si>
  <si>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</si>
  <si>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</si>
  <si>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</si>
  <si>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</si>
  <si>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</si>
  <si>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</si>
  <si>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</si>
  <si>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</si>
  <si>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</si>
  <si>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</si>
  <si>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</si>
  <si>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</si>
  <si>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</si>
  <si>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</si>
  <si>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</si>
  <si>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</si>
  <si>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</si>
  <si>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</si>
  <si>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</si>
  <si>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</si>
  <si>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</si>
  <si>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</si>
  <si>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</si>
  <si>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</si>
  <si>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</si>
  <si>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</si>
  <si>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</si>
  <si>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</si>
  <si>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</si>
  <si>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</si>
  <si>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</si>
  <si>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</si>
  <si>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</si>
  <si>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</si>
  <si>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</si>
  <si>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</si>
  <si>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</si>
  <si>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</si>
  <si>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</si>
  <si>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</si>
  <si>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</si>
  <si>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</si>
  <si>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</si>
  <si>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</si>
  <si>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</si>
  <si>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</si>
  <si>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</si>
  <si>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</si>
  <si>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</si>
  <si>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</si>
  <si>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</si>
  <si>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</si>
  <si>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</si>
  <si>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</si>
  <si>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</si>
  <si>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</si>
  <si>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</si>
  <si>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</si>
  <si>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</si>
  <si>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</si>
  <si>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</si>
  <si>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</si>
  <si>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</si>
  <si>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</si>
  <si>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</si>
  <si>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</si>
  <si>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</si>
  <si>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</si>
  <si>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</si>
  <si>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</si>
  <si>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</si>
  <si>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</si>
  <si>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</si>
  <si>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</si>
  <si>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</si>
  <si>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</si>
  <si>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</si>
  <si>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</si>
  <si>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</si>
  <si>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</si>
  <si>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</si>
  <si>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</si>
  <si>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</si>
  <si>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</si>
  <si>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</si>
  <si>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</si>
  <si>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</si>
  <si>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</si>
  <si>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</si>
  <si>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</si>
  <si>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</si>
  <si>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</si>
  <si>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</si>
  <si>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</si>
  <si>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</si>
  <si>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</si>
  <si>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</si>
  <si>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</si>
  <si>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</si>
  <si>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</si>
  <si>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</si>
  <si>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</si>
  <si>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</si>
  <si>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</si>
  <si>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</si>
  <si>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</si>
  <si>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</si>
  <si>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</si>
  <si>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</si>
  <si>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</si>
  <si>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</si>
  <si>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</si>
  <si>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</si>
  <si>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</si>
  <si>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</si>
  <si>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</si>
  <si>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</si>
  <si>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</si>
  <si>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</si>
  <si>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</si>
  <si>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</si>
  <si>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</si>
  <si>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</si>
  <si>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</si>
  <si>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</si>
  <si>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</si>
  <si>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</si>
  <si>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</si>
  <si>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</si>
  <si>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</si>
  <si>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</si>
  <si>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</si>
  <si>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</si>
  <si>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</si>
  <si>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</si>
  <si>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</si>
  <si>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</si>
  <si>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</si>
  <si>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</si>
  <si>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</si>
  <si>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</si>
  <si>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</si>
  <si>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</si>
  <si>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</si>
  <si>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</si>
  <si>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</si>
  <si>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</si>
  <si>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</si>
  <si>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</si>
  <si>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</si>
  <si>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</si>
  <si>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</si>
  <si>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</si>
  <si>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</si>
  <si>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</si>
  <si>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</si>
  <si>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</si>
  <si>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</si>
  <si>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</si>
  <si>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</si>
  <si>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</si>
  <si>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</si>
  <si>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</si>
  <si>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</si>
  <si>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</si>
  <si>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</si>
  <si>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</si>
  <si>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</si>
  <si>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</si>
  <si>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</si>
  <si>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</si>
  <si>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</si>
  <si>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</si>
  <si>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</si>
  <si>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</si>
  <si>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</si>
  <si>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</si>
  <si>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</si>
  <si>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</si>
  <si>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</si>
  <si>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</si>
  <si>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</si>
  <si>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</si>
  <si>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</si>
  <si>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</si>
  <si>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</si>
  <si>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</si>
  <si>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</si>
  <si>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</si>
  <si>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</si>
  <si>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</si>
  <si>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</si>
  <si>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</si>
  <si>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</si>
  <si>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</si>
  <si>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</si>
  <si>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</si>
  <si>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</si>
  <si>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</si>
  <si>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</si>
  <si>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</si>
  <si>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</si>
  <si>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</si>
  <si>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</si>
  <si>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</si>
  <si>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</si>
  <si>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</si>
  <si>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</si>
  <si>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</si>
  <si>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</si>
  <si>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</si>
  <si>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</si>
  <si>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</si>
  <si>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</si>
  <si>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</si>
  <si>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</si>
  <si>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</si>
  <si>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</si>
  <si>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</si>
  <si>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</si>
  <si>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</si>
  <si>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</si>
  <si>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</si>
  <si>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</si>
  <si>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</si>
  <si>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</si>
  <si>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</si>
  <si>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</si>
  <si>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</si>
  <si>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</si>
  <si>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</si>
  <si>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</si>
  <si>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</si>
  <si>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</si>
  <si>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</si>
  <si>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</si>
  <si>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</si>
  <si>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</si>
  <si>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</si>
  <si>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</si>
  <si>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</si>
  <si>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</si>
  <si>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</si>
  <si>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</si>
  <si>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</si>
  <si>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</si>
  <si>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</si>
  <si>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</si>
  <si>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</si>
  <si>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</si>
  <si>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</si>
  <si>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</si>
  <si>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</si>
  <si>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</si>
  <si>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</si>
  <si>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</si>
  <si>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</si>
  <si>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</si>
  <si>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</si>
  <si>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</si>
  <si>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</si>
  <si>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</si>
  <si>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</si>
  <si>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</si>
  <si>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</si>
  <si>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</si>
  <si>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</si>
  <si>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</si>
  <si>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</si>
  <si>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</si>
  <si>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</si>
  <si>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</si>
  <si>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</si>
  <si>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</si>
  <si>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</si>
  <si>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</si>
  <si>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</si>
  <si>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</si>
  <si>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</si>
  <si>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</si>
  <si>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</si>
  <si>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</si>
  <si>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</si>
  <si>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</si>
  <si>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</si>
  <si>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</si>
  <si>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</si>
  <si>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</si>
  <si>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</si>
  <si>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</si>
  <si>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</si>
  <si>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</si>
  <si>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</si>
  <si>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</si>
  <si>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</si>
  <si>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</si>
  <si>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</si>
  <si>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</si>
  <si>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</si>
  <si>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</si>
  <si>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</si>
  <si>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</si>
  <si>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</si>
  <si>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</si>
  <si>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</si>
  <si>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</si>
  <si>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</si>
  <si>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</si>
  <si>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</si>
  <si>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</si>
  <si>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</si>
  <si>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</si>
  <si>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</si>
  <si>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</si>
  <si>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</si>
  <si>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</si>
  <si>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</si>
  <si>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</si>
  <si>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</si>
  <si>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</si>
  <si>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</si>
  <si>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</si>
  <si>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</si>
  <si>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</si>
  <si>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</si>
  <si>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</si>
  <si>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</si>
  <si>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</si>
  <si>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</si>
  <si>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</si>
  <si>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</si>
  <si>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</si>
  <si>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</si>
  <si>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</si>
  <si>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</si>
  <si>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</si>
  <si>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</si>
  <si>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</si>
  <si>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</si>
  <si>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</si>
  <si>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</si>
  <si>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</si>
  <si>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</si>
  <si>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</si>
  <si>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</si>
  <si>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</si>
  <si>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</si>
  <si>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</si>
  <si>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</si>
  <si>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</si>
  <si>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</si>
  <si>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</si>
  <si>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</si>
  <si>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</si>
  <si>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</si>
  <si>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</si>
  <si>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</si>
  <si>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</si>
  <si>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</si>
  <si>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</si>
  <si>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</si>
  <si>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</si>
  <si>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</si>
  <si>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</si>
  <si>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</si>
  <si>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</si>
  <si>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</si>
  <si>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</si>
  <si>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</si>
  <si>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</si>
  <si>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</si>
  <si>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</si>
  <si>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</si>
  <si>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</si>
  <si>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</si>
  <si>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</si>
  <si>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</si>
  <si>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</si>
  <si>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</si>
  <si>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</si>
  <si>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</si>
  <si>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</si>
  <si>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</si>
  <si>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</si>
  <si>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</si>
  <si>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</si>
  <si>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</si>
  <si>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</si>
  <si>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</si>
  <si>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</si>
  <si>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</si>
  <si>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</si>
  <si>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</si>
  <si>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</si>
  <si>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</si>
  <si>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</si>
  <si>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</si>
  <si>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</si>
  <si>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</si>
  <si>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</si>
  <si>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</si>
  <si>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</si>
  <si>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</si>
  <si>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</si>
  <si>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</si>
  <si>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</si>
  <si>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</si>
  <si>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</si>
  <si>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</si>
  <si>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</si>
  <si>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</si>
  <si>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</si>
  <si>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</si>
  <si>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</si>
  <si>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</si>
  <si>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</si>
  <si>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</si>
  <si>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</si>
  <si>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</si>
  <si>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</si>
  <si>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</si>
  <si>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</si>
  <si>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</si>
  <si>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</si>
  <si>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</si>
  <si>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</si>
  <si>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</si>
  <si>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</si>
  <si>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</si>
  <si>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</si>
  <si>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</si>
  <si>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</si>
  <si>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</si>
  <si>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</si>
  <si>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</si>
  <si>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</si>
  <si>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</si>
  <si>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</si>
  <si>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</si>
  <si>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</si>
  <si>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</si>
  <si>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</si>
  <si>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</si>
  <si>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</si>
  <si>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</si>
  <si>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</si>
  <si>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</si>
  <si>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</si>
  <si>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</si>
  <si>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</si>
  <si>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</si>
  <si>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</si>
  <si>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</si>
  <si>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</si>
  <si>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</si>
  <si>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</si>
  <si>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</si>
  <si>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</si>
  <si>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</si>
  <si>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</si>
  <si>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</si>
  <si>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</si>
  <si>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</si>
  <si>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</si>
  <si>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</si>
  <si>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</si>
  <si>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</si>
  <si>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</si>
  <si>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</si>
  <si>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</si>
  <si>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</si>
  <si>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</si>
  <si>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</si>
  <si>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</si>
  <si>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</si>
  <si>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</si>
  <si>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</si>
  <si>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</si>
  <si>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</si>
  <si>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</si>
  <si>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</si>
  <si>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</si>
  <si>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</si>
  <si>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</si>
  <si>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</si>
  <si>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</si>
  <si>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</si>
  <si>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</si>
  <si>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</si>
  <si>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</si>
  <si>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</si>
  <si>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</si>
  <si>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</si>
  <si>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</si>
  <si>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</si>
  <si>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</si>
  <si>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</si>
  <si>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</si>
  <si>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</si>
  <si>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</si>
  <si>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</si>
  <si>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</si>
  <si>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</si>
  <si>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</si>
  <si>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</si>
  <si>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</si>
  <si>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</si>
  <si>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</si>
  <si>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</si>
  <si>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</si>
  <si>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</si>
  <si>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</si>
  <si>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</si>
  <si>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</si>
  <si>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</si>
  <si>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</si>
  <si>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</si>
  <si>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</si>
  <si>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</si>
  <si>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</si>
  <si>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</si>
  <si>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</si>
  <si>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</si>
  <si>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</si>
  <si>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</si>
  <si>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</si>
  <si>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</si>
  <si>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</si>
  <si>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</si>
  <si>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</si>
  <si>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</si>
  <si>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</si>
  <si>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</si>
  <si>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</si>
  <si>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</si>
  <si>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</si>
  <si>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</si>
  <si>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</si>
  <si>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</si>
  <si>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</si>
  <si>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</si>
  <si>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</si>
  <si>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</si>
  <si>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</si>
  <si>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</si>
  <si>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</si>
  <si>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</si>
  <si>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</si>
  <si>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</si>
  <si>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</si>
  <si>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</si>
  <si>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</si>
  <si>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</si>
  <si>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</si>
  <si>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</si>
  <si>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</si>
  <si>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</si>
  <si>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</si>
  <si>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</si>
  <si>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</si>
  <si>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</si>
  <si>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</si>
  <si>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</si>
  <si>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</si>
  <si>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</si>
  <si>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</si>
  <si>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</si>
  <si>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</si>
  <si>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</si>
  <si>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</si>
  <si>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</si>
  <si>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</si>
  <si>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</si>
  <si>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</si>
  <si>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</si>
  <si>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</si>
  <si>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</si>
  <si>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</si>
  <si>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</si>
  <si>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</si>
  <si>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</si>
  <si>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</si>
  <si>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</si>
  <si>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</si>
  <si>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</si>
  <si>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</si>
  <si>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</si>
  <si>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</si>
  <si>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</si>
  <si>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</si>
  <si>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</si>
  <si>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</si>
  <si>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</si>
  <si>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</si>
  <si>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</si>
  <si>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</si>
  <si>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</si>
  <si>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</si>
  <si>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</si>
  <si>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</si>
  <si>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</si>
  <si>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</si>
  <si>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</si>
  <si>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</si>
  <si>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</si>
  <si>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</si>
  <si>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</si>
  <si>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</si>
  <si>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</si>
  <si>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</si>
  <si>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</si>
  <si>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</si>
  <si>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</si>
  <si>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</si>
  <si>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</si>
  <si>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</si>
  <si>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</si>
  <si>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</si>
  <si>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</si>
  <si>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</si>
  <si>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</si>
  <si>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</si>
  <si>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</si>
  <si>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</si>
  <si>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</si>
  <si>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</si>
  <si>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</si>
  <si>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</si>
  <si>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</si>
  <si>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</si>
  <si>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</si>
  <si>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</si>
  <si>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</si>
  <si>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</si>
  <si>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</si>
  <si>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</si>
  <si>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</si>
  <si>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</si>
  <si>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</si>
  <si>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</si>
  <si>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</si>
  <si>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</si>
  <si>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</si>
  <si>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</si>
  <si>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</si>
  <si>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</si>
  <si>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</si>
  <si>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</si>
  <si>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</si>
  <si>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</si>
  <si>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</si>
  <si>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</si>
  <si>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</si>
  <si>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</si>
  <si>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</si>
  <si>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</si>
  <si>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</si>
  <si>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</si>
  <si>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</si>
  <si>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</si>
  <si>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</si>
  <si>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</si>
  <si>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</si>
  <si>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</si>
  <si>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</si>
  <si>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</si>
  <si>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</si>
  <si>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</si>
  <si>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</si>
  <si>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</si>
  <si>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</si>
  <si>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</si>
  <si>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</si>
  <si>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</si>
  <si>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</si>
  <si>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</si>
  <si>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</si>
  <si>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</si>
  <si>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</si>
  <si>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</si>
  <si>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</si>
  <si>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</si>
  <si>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</si>
  <si>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</si>
  <si>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</si>
  <si>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</si>
  <si>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</si>
  <si>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</si>
  <si>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</si>
  <si>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</si>
  <si>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</si>
  <si>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</si>
  <si>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</si>
  <si>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</si>
  <si>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</si>
  <si>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</si>
  <si>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</si>
  <si>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</si>
  <si>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</si>
  <si>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</si>
  <si>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</si>
  <si>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</si>
  <si>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</si>
  <si>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</si>
  <si>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</si>
  <si>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</si>
  <si>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</si>
  <si>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</si>
  <si>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</si>
  <si>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</si>
  <si>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</si>
  <si>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</si>
  <si>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</si>
  <si>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</si>
  <si>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</si>
  <si>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</si>
  <si>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</si>
  <si>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</si>
  <si>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</si>
  <si>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</si>
  <si>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</si>
  <si>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</si>
  <si>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</si>
  <si>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</si>
  <si>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</si>
  <si>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</si>
  <si>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</si>
  <si>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</si>
  <si>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</si>
  <si>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</si>
  <si>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</si>
  <si>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</si>
  <si>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</si>
  <si>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</si>
  <si>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</si>
  <si>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</si>
  <si>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</si>
  <si>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</si>
  <si>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</si>
  <si>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</si>
  <si>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</si>
  <si>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</si>
  <si>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</si>
  <si>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</si>
  <si>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</si>
  <si>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</si>
  <si>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</si>
  <si>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</si>
  <si>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</si>
  <si>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</si>
  <si>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</si>
  <si>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</si>
  <si>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</si>
  <si>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</si>
  <si>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</si>
  <si>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</si>
  <si>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</si>
  <si>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</si>
  <si>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</si>
  <si>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</si>
  <si>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</si>
  <si>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</si>
  <si>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</si>
  <si>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</si>
  <si>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</si>
  <si>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</si>
  <si>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</si>
  <si>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</si>
  <si>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</si>
  <si>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</si>
  <si>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</si>
  <si>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</si>
  <si>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</si>
  <si>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</si>
  <si>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</si>
  <si>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</si>
  <si>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</si>
  <si>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</si>
  <si>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</si>
  <si>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</si>
  <si>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</si>
  <si>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</si>
  <si>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</si>
  <si>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</si>
  <si>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</si>
  <si>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</si>
  <si>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</si>
  <si>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</si>
  <si>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</si>
  <si>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</si>
  <si>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</si>
  <si>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</si>
  <si>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</si>
  <si>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</si>
  <si>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</si>
  <si>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</si>
  <si>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</si>
  <si>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</si>
  <si>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</si>
  <si>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</si>
  <si>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</si>
  <si>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</si>
  <si>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</si>
  <si>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</si>
  <si>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</si>
  <si>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</si>
  <si>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</si>
  <si>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</si>
  <si>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</si>
  <si>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</si>
  <si>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</si>
  <si>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</si>
  <si>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</si>
  <si>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</si>
  <si>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</si>
  <si>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</si>
  <si>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</si>
  <si>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</si>
  <si>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</si>
  <si>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</si>
  <si>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</si>
  <si>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</si>
  <si>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</si>
  <si>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</si>
  <si>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</si>
  <si>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</si>
  <si>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</si>
  <si>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</si>
  <si>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</si>
  <si>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</si>
  <si>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</si>
  <si>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</si>
  <si>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</si>
  <si>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</si>
  <si>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</si>
  <si>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</si>
  <si>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</si>
  <si>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</si>
  <si>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</si>
  <si>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</si>
  <si>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</si>
  <si>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</si>
  <si>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</si>
  <si>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</si>
  <si>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</si>
  <si>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</si>
  <si>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</si>
  <si>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</si>
  <si>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</si>
  <si>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</si>
  <si>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</si>
  <si>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</si>
  <si>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</si>
  <si>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</si>
  <si>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</si>
  <si>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</si>
  <si>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</si>
  <si>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</si>
  <si>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</si>
  <si>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</si>
  <si>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</si>
  <si>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</si>
  <si>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</si>
  <si>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</si>
  <si>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</si>
  <si>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</si>
  <si>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</si>
  <si>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</si>
  <si>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</si>
  <si>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</si>
  <si>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</si>
  <si>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</si>
  <si>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</si>
  <si>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</si>
  <si>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</si>
  <si>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</si>
  <si>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</si>
  <si>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</si>
  <si>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</si>
  <si>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</si>
  <si>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</si>
  <si>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</si>
  <si>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</si>
  <si>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</si>
  <si>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</si>
  <si>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</si>
  <si>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</si>
  <si>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</si>
  <si>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</si>
  <si>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</si>
  <si>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</si>
  <si>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</si>
  <si>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</si>
  <si>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</si>
  <si>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</si>
  <si>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</si>
  <si>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</si>
  <si>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</si>
  <si>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</si>
  <si>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</si>
  <si>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</si>
  <si>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</si>
  <si>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</si>
  <si>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</si>
  <si>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</si>
  <si>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</si>
  <si>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</si>
  <si>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</si>
  <si>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</si>
  <si>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</si>
  <si>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</si>
  <si>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</si>
  <si>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</si>
  <si>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</si>
  <si>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</si>
  <si>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</si>
  <si>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</si>
  <si>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</si>
  <si>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</si>
  <si>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</si>
  <si>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</si>
  <si>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</si>
  <si>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</si>
  <si>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</si>
  <si>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</si>
  <si>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</si>
  <si>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</si>
  <si>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</si>
  <si>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</si>
  <si>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</si>
  <si>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</si>
  <si>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</si>
  <si>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</si>
  <si>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</si>
  <si>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</si>
  <si>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</si>
  <si>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</si>
  <si>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</si>
  <si>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</si>
  <si>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</si>
  <si>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</si>
  <si>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</si>
  <si>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</si>
  <si>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</si>
  <si>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</si>
  <si>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</si>
  <si>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</si>
  <si>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</si>
  <si>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</si>
  <si>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</si>
  <si>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</si>
  <si>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</si>
  <si>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</si>
  <si>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</si>
  <si>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</si>
  <si>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</si>
  <si>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</si>
  <si>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</si>
  <si>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</si>
  <si>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</si>
  <si>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</si>
  <si>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</si>
  <si>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</si>
  <si>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</si>
  <si>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</si>
  <si>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</si>
  <si>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</si>
  <si>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</si>
  <si>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</si>
  <si>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</si>
  <si>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</si>
  <si>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</si>
  <si>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</si>
  <si>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</si>
  <si>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</si>
  <si>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</si>
  <si>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</si>
  <si>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</si>
  <si>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</si>
  <si>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</si>
  <si>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</si>
  <si>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</si>
  <si>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</si>
  <si>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</si>
  <si>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</si>
  <si>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</si>
  <si>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</si>
  <si>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</si>
  <si>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</si>
  <si>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</si>
  <si>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</si>
  <si>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</si>
  <si>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</si>
  <si>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</si>
  <si>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</si>
  <si>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</si>
  <si>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</si>
  <si>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</si>
  <si>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</si>
  <si>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</si>
  <si>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</si>
  <si>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</si>
  <si>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</si>
  <si>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</si>
  <si>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</si>
  <si>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</si>
  <si>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</si>
  <si>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</si>
  <si>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</si>
  <si>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</si>
  <si>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</si>
  <si>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</si>
  <si>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</si>
  <si>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</si>
  <si>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</si>
  <si>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</si>
  <si>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</si>
  <si>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</si>
  <si>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</si>
  <si>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</si>
  <si>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</si>
  <si>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</si>
  <si>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</si>
  <si>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</si>
  <si>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</si>
  <si>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</si>
  <si>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</si>
  <si>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</si>
  <si>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</si>
  <si>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</si>
  <si>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</si>
  <si>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</si>
  <si>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</si>
  <si>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</si>
  <si>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</si>
  <si>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</si>
  <si>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</si>
  <si>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</si>
  <si>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</si>
  <si>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</si>
  <si>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</si>
  <si>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</si>
  <si>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</si>
  <si>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</si>
  <si>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</si>
  <si>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</si>
  <si>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</si>
  <si>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</si>
  <si>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</si>
  <si>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</si>
  <si>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</si>
  <si>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</si>
  <si>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</si>
  <si>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</si>
  <si>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</si>
  <si>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</si>
  <si>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</si>
  <si>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</si>
  <si>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</si>
  <si>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</si>
  <si>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</si>
  <si>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</si>
  <si>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</si>
  <si>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</si>
  <si>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</si>
  <si>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</si>
  <si>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</si>
  <si>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</si>
  <si>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</si>
  <si>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</si>
  <si>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</si>
  <si>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</si>
  <si>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</si>
  <si>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</si>
  <si>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</si>
  <si>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</si>
  <si>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</si>
  <si>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</si>
  <si>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</si>
  <si>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</si>
  <si>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</si>
  <si>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</si>
  <si>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</si>
  <si>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</si>
  <si>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</si>
  <si>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</si>
  <si>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</si>
  <si>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</si>
  <si>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</si>
  <si>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</si>
  <si>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</si>
  <si>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</si>
  <si>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</si>
  <si>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</si>
  <si>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</si>
  <si>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</si>
  <si>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</si>
  <si>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</si>
  <si>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</si>
  <si>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</si>
  <si>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</si>
  <si>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</si>
  <si>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</si>
  <si>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</si>
  <si>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</si>
  <si>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</si>
  <si>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</si>
  <si>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</si>
  <si>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</si>
  <si>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</si>
  <si>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</si>
  <si>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</si>
  <si>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</si>
  <si>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</si>
  <si>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</si>
  <si>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</si>
  <si>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</si>
  <si>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</si>
  <si>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</si>
  <si>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</si>
  <si>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</si>
  <si>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</si>
  <si>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</si>
  <si>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</si>
  <si>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</si>
  <si>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</si>
  <si>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</si>
  <si>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</si>
  <si>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</si>
  <si>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</si>
  <si>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</si>
  <si>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</si>
  <si>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</si>
  <si>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</si>
  <si>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</si>
  <si>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</si>
  <si>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</si>
  <si>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</si>
  <si>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</si>
  <si>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</si>
  <si>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</si>
  <si>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</si>
  <si>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</si>
  <si>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</si>
  <si>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</si>
  <si>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</si>
  <si>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</si>
  <si>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</si>
  <si>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</si>
  <si>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</si>
  <si>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</si>
  <si>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</si>
  <si>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</si>
  <si>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</si>
  <si>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</si>
  <si>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</si>
  <si>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</si>
  <si>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</si>
  <si>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</si>
  <si>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</si>
  <si>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</si>
  <si>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</si>
  <si>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</si>
  <si>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</si>
  <si>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</si>
  <si>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</si>
  <si>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</si>
  <si>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</si>
  <si>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</si>
  <si>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</si>
  <si>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</si>
  <si>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</si>
  <si>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</si>
  <si>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</si>
  <si>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</si>
  <si>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</si>
  <si>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</si>
  <si>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</si>
  <si>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</si>
  <si>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</si>
  <si>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</si>
  <si>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</si>
  <si>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</si>
  <si>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</si>
  <si>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</si>
  <si>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</si>
  <si>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</si>
  <si>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</si>
  <si>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</si>
  <si>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</si>
  <si>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</si>
  <si>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</si>
  <si>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</si>
  <si>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</si>
  <si>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</si>
  <si>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</si>
  <si>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</si>
  <si>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</si>
  <si>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</si>
  <si>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</si>
  <si>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</si>
  <si>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</si>
  <si>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</si>
  <si>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</si>
  <si>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</si>
  <si>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</si>
  <si>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</si>
  <si>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</si>
  <si>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</si>
  <si>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</si>
  <si>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</si>
  <si>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</si>
  <si>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</si>
  <si>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</si>
  <si>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</si>
  <si>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</si>
  <si>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</si>
  <si>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</si>
  <si>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</si>
  <si>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</si>
  <si>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</si>
  <si>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</si>
  <si>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</si>
  <si>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</si>
  <si>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</si>
  <si>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</si>
  <si>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</si>
  <si>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</si>
  <si>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</si>
  <si>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</si>
  <si>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</si>
  <si>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</si>
  <si>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</si>
  <si>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</si>
  <si>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</si>
  <si>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</si>
  <si>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</si>
  <si>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</si>
  <si>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</si>
  <si>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</si>
  <si>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</si>
  <si>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</si>
  <si>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</si>
  <si>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</si>
  <si>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</si>
  <si>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</si>
  <si>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</si>
  <si>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</si>
  <si>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</si>
  <si>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</si>
  <si>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</si>
  <si>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</si>
  <si>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</si>
  <si>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</si>
  <si>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</si>
  <si>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</si>
  <si>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</si>
  <si>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</si>
  <si>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</si>
  <si>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</si>
  <si>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</si>
  <si>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</si>
  <si>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</si>
  <si>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</si>
  <si>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</si>
  <si>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</si>
  <si>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</si>
  <si>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</si>
  <si>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</si>
  <si>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</si>
  <si>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</si>
  <si>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</si>
  <si>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</si>
  <si>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</si>
  <si>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</si>
  <si>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</si>
  <si>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</si>
  <si>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</si>
  <si>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</si>
  <si>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</si>
  <si>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</si>
  <si>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</si>
  <si>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</si>
  <si>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</si>
  <si>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</si>
  <si>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</si>
  <si>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</si>
  <si>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</si>
  <si>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</si>
  <si>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</si>
  <si>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</si>
  <si>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</si>
  <si>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</si>
  <si>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</si>
  <si>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</si>
  <si>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</si>
  <si>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</si>
  <si>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</si>
  <si>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</si>
  <si>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</si>
  <si>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</si>
  <si>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</si>
  <si>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</si>
  <si>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</si>
  <si>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</si>
  <si>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</si>
  <si>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</si>
  <si>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</si>
  <si>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</si>
  <si>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</si>
  <si>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</si>
  <si>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</si>
  <si>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</si>
  <si>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</si>
  <si>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</si>
  <si>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</si>
  <si>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</si>
  <si>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</si>
  <si>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</si>
  <si>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</si>
  <si>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</si>
  <si>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</si>
  <si>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</si>
  <si>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</si>
  <si>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</si>
  <si>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</si>
  <si>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</si>
  <si>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</si>
  <si>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</si>
  <si>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</si>
  <si>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</si>
  <si>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</si>
  <si>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</si>
  <si>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</si>
  <si>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</si>
  <si>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</si>
  <si>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</si>
  <si>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</si>
  <si>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</si>
  <si>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</si>
  <si>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</si>
  <si>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</si>
  <si>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</si>
  <si>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</si>
  <si>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</si>
  <si>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</si>
  <si>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</si>
  <si>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</si>
  <si>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</si>
  <si>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</si>
  <si>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</si>
  <si>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</si>
  <si>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</si>
  <si>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</si>
  <si>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</si>
  <si>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</si>
  <si>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</si>
  <si>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</si>
  <si>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</si>
  <si>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</si>
  <si>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</si>
  <si>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</si>
  <si>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</si>
  <si>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</si>
  <si>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</si>
  <si>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</si>
  <si>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</si>
  <si>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</si>
  <si>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</si>
  <si>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</si>
  <si>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</si>
  <si>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</si>
  <si>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</si>
  <si>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</si>
  <si>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</si>
  <si>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</si>
  <si>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</si>
  <si>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</si>
  <si>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</si>
  <si>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</si>
  <si>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</si>
  <si>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</si>
  <si>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</si>
  <si>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</si>
  <si>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</si>
  <si>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</si>
  <si>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</si>
  <si>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</si>
  <si>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</si>
  <si>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</si>
  <si>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</si>
  <si>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</si>
  <si>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</si>
  <si>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</si>
  <si>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</si>
  <si>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</si>
  <si>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</si>
  <si>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</si>
  <si>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</si>
  <si>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</si>
  <si>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</si>
  <si>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</si>
  <si>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</si>
  <si>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</si>
  <si>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</si>
  <si>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</si>
  <si>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</si>
  <si>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</si>
  <si>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</si>
  <si>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</si>
  <si>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</si>
  <si>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</si>
  <si>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</si>
  <si>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</si>
  <si>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</si>
  <si>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</si>
  <si>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</si>
  <si>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</si>
  <si>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</si>
  <si>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</si>
  <si>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</si>
  <si>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</si>
  <si>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</si>
  <si>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</si>
  <si>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</si>
  <si>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</si>
  <si>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</si>
  <si>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</si>
  <si>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</si>
  <si>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</si>
  <si>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</si>
  <si>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</si>
  <si>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</si>
  <si>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</si>
  <si>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</si>
  <si>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</si>
  <si>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</si>
  <si>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</si>
  <si>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</si>
  <si>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</si>
  <si>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</si>
  <si>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</si>
  <si>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</si>
  <si>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</si>
  <si>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</si>
  <si>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</si>
  <si>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</si>
  <si>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</si>
  <si>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</si>
  <si>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</si>
  <si>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</si>
  <si>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</si>
  <si>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</si>
  <si>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</si>
  <si>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</si>
  <si>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</si>
  <si>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</si>
  <si>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</si>
  <si>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</si>
  <si>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</si>
  <si>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</si>
  <si>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</si>
  <si>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</si>
  <si>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</si>
  <si>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</si>
  <si>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</si>
  <si>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</si>
  <si>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</si>
  <si>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</si>
  <si>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</si>
  <si>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</si>
  <si>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</si>
  <si>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</si>
  <si>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</si>
  <si>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</si>
  <si>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</si>
  <si>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</si>
  <si>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</si>
  <si>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</si>
  <si>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</si>
  <si>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</si>
  <si>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</si>
  <si>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</si>
  <si>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</si>
  <si>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</si>
  <si>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</si>
  <si>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</si>
  <si>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</si>
  <si>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</si>
  <si>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</si>
  <si>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</si>
  <si>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</si>
  <si>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</si>
  <si>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</si>
  <si>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</si>
  <si>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</si>
  <si>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</si>
  <si>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</si>
  <si>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</si>
  <si>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</si>
  <si>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</si>
  <si>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</si>
  <si>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</si>
  <si>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</si>
  <si>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</si>
  <si>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</si>
  <si>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</si>
  <si>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</si>
  <si>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</si>
  <si>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</si>
  <si>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</si>
  <si>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</si>
  <si>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</si>
  <si>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</si>
  <si>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</si>
  <si>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</si>
  <si>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</si>
  <si>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</si>
  <si>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</si>
  <si>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</si>
  <si>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</si>
  <si>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</si>
  <si>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</si>
  <si>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</si>
  <si>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</si>
  <si>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</si>
  <si>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</si>
  <si>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</si>
  <si>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</si>
  <si>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</si>
  <si>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</si>
  <si>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</si>
  <si>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</si>
  <si>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</si>
  <si>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</si>
  <si>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</si>
  <si>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</si>
  <si>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</si>
  <si>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</si>
  <si>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</si>
  <si>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</si>
  <si>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</si>
  <si>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</si>
  <si>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</si>
  <si>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</si>
  <si>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</si>
  <si>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</si>
  <si>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</si>
  <si>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</si>
  <si>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</si>
  <si>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</si>
  <si>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</si>
  <si>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</si>
  <si>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</si>
  <si>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</si>
  <si>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</si>
  <si>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</si>
  <si>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</si>
  <si>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</si>
  <si>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</si>
  <si>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</si>
  <si>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</si>
  <si>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</si>
  <si>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</si>
  <si>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</si>
  <si>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</si>
  <si>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</si>
  <si>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</si>
  <si>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</si>
  <si>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</si>
  <si>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</si>
  <si>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</si>
  <si>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</si>
  <si>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</si>
  <si>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</si>
  <si>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</si>
  <si>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</si>
  <si>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</si>
  <si>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</si>
  <si>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</si>
  <si>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</si>
  <si>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</si>
  <si>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</si>
  <si>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</si>
  <si>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</si>
  <si>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</si>
  <si>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</si>
  <si>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</si>
  <si>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</si>
  <si>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</si>
  <si>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</si>
  <si>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</si>
  <si>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</si>
  <si>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</si>
  <si>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</si>
  <si>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</si>
  <si>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</si>
  <si>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</si>
  <si>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</si>
  <si>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</si>
  <si>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</si>
  <si>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</si>
  <si>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</si>
  <si>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</si>
  <si>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</si>
  <si>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</si>
  <si>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</si>
  <si>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</si>
  <si>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</si>
  <si>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</si>
  <si>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</si>
  <si>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</si>
  <si>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</si>
  <si>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</si>
  <si>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</si>
  <si>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</si>
  <si>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</si>
  <si>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</si>
  <si>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</si>
  <si>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</si>
  <si>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</si>
  <si>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</si>
  <si>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</si>
  <si>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</si>
  <si>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</si>
  <si>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</si>
  <si>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</si>
  <si>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</si>
  <si>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</si>
  <si>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</si>
  <si>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</si>
  <si>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</si>
  <si>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</si>
  <si>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</si>
  <si>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</si>
  <si>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</si>
  <si>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</si>
  <si>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</si>
  <si>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</si>
  <si>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</si>
  <si>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</si>
  <si>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</si>
  <si>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</si>
  <si>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</si>
  <si>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</si>
  <si>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</si>
  <si>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</si>
  <si>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</si>
  <si>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</si>
  <si>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</si>
  <si>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</si>
  <si>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</si>
  <si>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</si>
  <si>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</si>
  <si>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</si>
  <si>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</si>
  <si>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</si>
  <si>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</si>
  <si>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</si>
  <si>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</si>
  <si>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</si>
  <si>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</si>
  <si>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</si>
  <si>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</si>
  <si>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</si>
  <si>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</si>
  <si>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</si>
  <si>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</si>
  <si>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</si>
  <si>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</si>
  <si>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</si>
  <si>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</si>
  <si>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</si>
  <si>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</si>
  <si>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</si>
  <si>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</si>
  <si>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</si>
  <si>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</si>
  <si>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</si>
  <si>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</si>
  <si>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</si>
  <si>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</si>
  <si>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</si>
  <si>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</si>
  <si>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</si>
  <si>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</si>
  <si>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</si>
  <si>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</si>
  <si>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</si>
  <si>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</si>
  <si>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</si>
  <si>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</si>
  <si>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</si>
  <si>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</si>
  <si>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</si>
  <si>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</si>
  <si>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</si>
  <si>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</si>
  <si>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</si>
  <si>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</si>
  <si>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</si>
  <si>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</si>
  <si>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</si>
  <si>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</si>
  <si>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</si>
  <si>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</si>
  <si>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</si>
  <si>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</si>
  <si>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</si>
  <si>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</si>
  <si>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</si>
  <si>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</si>
  <si>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</si>
  <si>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</si>
  <si>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</si>
  <si>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</si>
  <si>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</si>
  <si>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</si>
  <si>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</si>
  <si>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</si>
  <si>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</si>
  <si>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</si>
  <si>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</si>
  <si>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</si>
  <si>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</si>
  <si>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</si>
  <si>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</si>
  <si>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</si>
  <si>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</si>
  <si>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</si>
  <si>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</si>
  <si>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</si>
  <si>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</si>
  <si>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</si>
  <si>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</si>
  <si>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</si>
  <si>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</si>
  <si>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</si>
  <si>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</si>
  <si>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</si>
  <si>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</si>
  <si>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</si>
  <si>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</si>
  <si>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</si>
  <si>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</si>
  <si>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</si>
  <si>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</si>
  <si>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</si>
  <si>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</si>
  <si>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</si>
  <si>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</si>
  <si>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</si>
  <si>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</si>
  <si>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</si>
  <si>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</si>
  <si>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</si>
  <si>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</si>
  <si>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</si>
  <si>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</si>
  <si>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</si>
  <si>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</si>
  <si>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</si>
  <si>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</si>
  <si>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</si>
  <si>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</si>
  <si>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</si>
  <si>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</si>
  <si>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</si>
  <si>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</si>
  <si>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</si>
  <si>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</si>
  <si>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</si>
  <si>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PCM-20251115-00000515</t>
  </si>
  <si>
    <t>Access issue, main gate closed and owner not responding</t>
  </si>
  <si>
    <t>NO PCM</t>
  </si>
  <si>
    <t>sceco Cut in area and team saving hub iste YLM0161</t>
  </si>
  <si>
    <t>PCM-20251115-00000886</t>
  </si>
  <si>
    <t xml:space="preserve">access issue, site located at abandoned tourist village, team will check again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</si>
  <si>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</si>
  <si>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</si>
  <si>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</si>
  <si>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</si>
  <si>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</si>
  <si>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</si>
  <si>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</si>
  <si>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</si>
  <si>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PCM-20251115-00000542</t>
  </si>
  <si>
    <t xml:space="preserve">Site have TE isuue and have access issue as owner not answering </t>
  </si>
  <si>
    <t>PCM-20251115-00001032</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</si>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</sst>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22" fontId="28" fillId="2" borderId="7" xfId="0" applyNumberFormat="1" applyFont="1" applyFill="1" applyBorder="1" applyAlignment="1">
      <alignment horizontal="center" vertical="center" wrapText="1"/>
    </xf>
    <xf numFmtId="0" fontId="34" fillId="0" borderId="1"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1" totalsRowShown="0" headerRowDxfId="48" dataDxfId="47" headerRowBorderDxfId="45" tableBorderDxfId="46" totalsRowBorderDxfId="44">
  <autoFilter ref="A1:L1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0" totalsRowShown="0" headerRowDxfId="31" dataDxfId="30" headerRowBorderDxfId="28" tableBorderDxfId="29">
  <autoFilter ref="A1:L20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0" totalsRowShown="0" headerRowDxfId="15" dataDxfId="14" headerRowBorderDxfId="12" tableBorderDxfId="13">
  <autoFilter ref="A1:L1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9" sqref="K9"/>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313.44100335647818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3" ca="1" si="0">IFERROR(NOW()-F3,"")</f>
        <v>45976.389429282404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45976.389429282404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45976.389429282404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45976.389429282404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45976.389429282404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45976.389429282404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45976.389429282404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45976.389429282404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45976.389429282404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45976.389429282404</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45976.389429282404</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45976.389429282404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45976.389429282404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45976.389429282404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45976.389429282404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45976.389429282404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45976.389429282404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45976.389429282404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45976.389429282404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45976.389429282404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45976.389429282404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45976.389429282404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45976.389429282404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45976.389429282404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45976.389429282404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45976.389429282404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45976.389429282404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45976.389429282404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45976.389429282404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45976.389429282404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45976.389429282404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45976.389429282404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45976.389429282404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45976.389429282404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45976.389429282404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45976.389429282404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45976.389429282404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45976.389429282404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45976.389429282404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45976.389429282404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45976.389429282404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45976.389429282404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45976.389429282404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45976.389429282404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45976.389429282404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45976.389429282404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45976.389429282404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45976.389429282404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45976.389429282404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45976.389429282404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45976.389429282404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45976.389429282404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45976.389429282404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45976.389429282404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45976.389429282404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45976.389429282404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45976.389429282404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45976.389429282404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45976.389429282404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45976.389429282404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45976.389429282404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45976.389429282404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45976.389429282404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45976.389429282404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45976.389429282404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45976.389429282404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45976.389429282404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45976.389429282404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45976.389429282404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45976.389429282404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45976.389429282404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45976.389429282404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45976.389429282404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45976.389429282404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45976.389429282404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45976.389429282404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45976.389429282404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45976.389429282404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45976.389429282404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45976.389429282404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45976.389429282404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45976.389429282404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45976.389429282404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45976.389429282404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45976.389429282404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45976.389429282404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45976.389429282404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45976.389429282404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45976.389429282404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45976.389429282404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45976.389429282404</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ABE3A6C3-1D23-4AD2-B43A-AEF429605D53}"/>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151.38959131944284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45976.389429282404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45976.389429282404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45976.389429282404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45976.389429282404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45976.389429282404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45976.389429282404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45976.389429282404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45976.389429282404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45976.389429282404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45976.389429282404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45976.389429282404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45976.389429282404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45976.389429282404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45976.389429282404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45976.389429282404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45976.389429282404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45976.389429282404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45976.389429282404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45976.389429282404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45976.389429282404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45976.389429282404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45976.389429282404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45976.389429282404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45976.389429282404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45976.389429282404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45976.389429282404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45976.389429282404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45976.389429282404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45976.389429282404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45976.389429282404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45976.389429282404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ca="1">IFERROR(NOW()-F35,"-")</f>
        <v>45976.389429282404</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45976.389429282404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45976.389429282404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45976.389429282404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45976.389429282404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45976.389429282404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45976.389429282404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45976.389429282404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45976.389429282404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45976.389429282404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45976.389429282404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45976.389429282404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45976.389429282404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45976.389429282404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45976.389429282404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45976.389429282404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45976.389429282404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45976.389429282404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45976.389429282404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45976.389429282404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45976.389429282404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45976.389429282404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45976.389429282404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45976.389429282404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45976.389429282404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45976.389429282404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45976.389429282404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45976.389429282404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45976.389429282404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45976.389429282404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45976.389429282404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45976.389429282404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45976.389429282404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45976.389429282404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45976.389429282404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45976.389429282404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45976.389429282404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45976.389429282404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45976.389429282404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45976.389429282404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45976.389429282404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45976.389429282404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45976.389429282404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45976.389429282404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45976.389429282404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45976.389429282404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45976.389429282404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45976.389429282404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45976.389429282404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45976.389429282404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45976.389429282404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45976.389429282404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45976.389429282404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45976.389429282404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45976.389429282404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45976.389429282404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45976.389429282404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45976.389429282404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45976.389429282404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45976.389429282404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45976.389429282404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45976.389429282404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45976.389429282404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45976.389429282404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45976.389429282404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45976.389429282404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45976.389429282404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45976.389429282404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45976.389429282404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45976.389429282404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45976.389429282404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45976.389429282404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45976.389429282404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45976.389429282404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45976.389429282404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45976.389429282404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45976.389429282404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45976.389429282404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45976.389429282404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45976.389429282404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45976.389429282404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45976.389429282404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45976.389429282404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45976.389429282404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45976.389429282404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45976.389429282404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45976.389429282404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45976.389429282404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45976.389429282404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45976.389429282404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45976.389429282404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45976.389429282404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45976.389429282404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45976.389429282404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45976.389429282404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45976.389429282404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45976.389429282404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45976.389429282404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45976.389429282404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45976.389429282404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45976.389429282404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45976.389429282404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45976.389429282404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45976.389429282404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45976.389429282404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45976.389429282404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45976.389429282404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45976.389429282404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45976.389429282404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45976.389429282404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45976.389429282404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45976.389429282404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45976.389429282404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45976.389429282404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45976.389429282404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45976.389429282404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45976.389429282404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45976.389429282404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45976.389429282404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45976.389429282404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45976.389429282404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45976.389429282404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45976.389429282404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45976.389429282404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45976.389429282404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45976.389429282404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45976.389429282404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45976.389429282404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45976.389429282404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45976.389429282404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45976.389429282404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45976.389429282404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45976.389429282404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45976.389429282404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45976.389429282404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45976.389429282404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45976.389429282404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45976.389429282404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45976.389429282404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45976.389429282404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45976.389429282404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45976.389429282404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45976.389429282404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45976.389429282404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45976.389429282404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45976.389429282404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45976.389429282404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45976.389429282404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45976.389429282404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45976.389429282404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45976.389429282404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45976.389429282404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45976.389429282404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45976.389429282404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45976.389429282404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45976.389429282404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45976.389429282404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45976.389429282404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45976.389429282404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45976.389429282404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45976.389429282404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45976.389429282404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45976.389429282404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45976.389429282404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45976.389429282404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45976.389429282404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45976.389429282404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45976.389429282404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45976.389429282404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45976.389429282404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45976.389429282404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45976.389429282404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45976.389429282404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45976.389429282404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45976.389429282404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45976.389429282404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45976.389429282404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45976.389429282404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45976.389429282404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45976.389429282404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45976.389429282404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45976.389429282404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45976.389429282404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45976.389429282404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45976.389429282404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45976.389429282404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45976.389429282404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45976.389429282404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45976.389429282404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45976.389429282404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45976.389429282404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45976.389429282404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45976.389429282404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45976.389429282404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45976.389429282404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45976.389429282404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45976.389429282404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45976.389429282404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45976.389429282404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45976.389429282404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45976.389429282404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45976.389429282404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45976.389429282404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45976.389429282404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45976.389429282404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45976.389429282404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45976.389429282404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45976.389429282404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45976.389429282404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45976.389429282404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45976.389429282404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45976.389429282404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45976.389429282404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45976.389429282404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45976.389429282404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45976.389429282404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45976.389429282404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45976.389429282404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45976.389429282404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45976.389429282404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45976.389429282404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45976.389429282404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45976.389429282404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45976.389429282404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45976.389429282404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45976.389429282404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45976.389429282404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45976.389429282404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45976.389429282404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45976.389429282404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45976.389429282404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45976.389429282404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45976.389429282404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45976.389429282404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45976.389429282404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45976.389429282404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45976.389429282404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45976.389429282404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45976.389429282404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45976.389429282404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45976.389429282404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45976.389429282404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45976.389429282404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45976.389429282404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45976.389429282404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45976.389429282404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45976.389429282404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45976.389429282404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45976.389429282404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45976.389429282404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45976.389429282404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45976.389429282404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45976.389429282404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45976.389429282404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45976.389429282404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45976.389429282404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45976.389429282404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45976.389429282404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45976.389429282404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45976.389429282404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45976.389429282404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45976.389429282404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45976.389429282404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45976.389429282404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45976.389429282404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45976.389429282404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45976.389429282404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45976.389429282404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45976.389429282404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45976.389429282404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45976.389429282404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45976.389429282404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45976.389429282404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45976.389429282404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45976.389429282404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45976.389429282404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45976.389429282404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45976.389429282404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45976.389429282404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45976.389429282404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45976.389429282404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45976.389429282404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45976.389429282404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45976.389429282404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45976.389429282404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45976.389429282404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45976.389429282404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45976.389429282404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45976.389429282404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45976.389429282404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45976.389429282404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45976.389429282404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45976.389429282404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45976.389429282404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45976.389429282404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45976.389429282404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45976.389429282404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45976.389429282404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45976.389429282404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45976.389429282404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45976.389429282404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45976.389429282404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45976.389429282404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45976.389429282404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45976.389429282404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45976.389429282404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45976.389429282404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45976.389429282404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45976.389429282404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45976.389429282404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45976.389429282404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45976.389429282404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45976.389429282404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45976.389429282404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45976.389429282404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45976.389429282404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45976.389429282404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45976.389429282404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45976.389429282404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45976.389429282404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45976.389429282404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45976.389429282404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45976.389429282404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45976.389429282404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45976.389429282404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45976.389429282404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45976.389429282404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45976.389429282404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45976.389429282404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45976.389429282404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45976.389429282404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45976.389429282404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45976.389429282404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45976.389429282404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45976.389429282404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45976.389429282404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45976.389429282404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45976.389429282404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45976.389429282404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45976.389429282404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45976.389429282404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45976.389429282404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45976.389429282404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45976.389429282404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45976.389429282404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45976.389429282404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45976.389429282404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45976.389429282404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45976.389429282404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45976.389429282404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45976.389429282404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45976.389429282404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45976.389429282404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45976.389429282404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45976.389429282404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45976.389429282404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45976.389429282404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45976.389429282404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45976.389429282404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45976.389429282404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45976.389429282404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45976.389429282404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45976.389429282404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45976.389429282404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45976.389429282404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45976.389429282404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45976.389429282404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45976.389429282404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45976.389429282404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45976.389429282404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45976.389429282404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45976.389429282404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45976.389429282404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45976.389429282404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45976.389429282404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45976.389429282404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45976.389429282404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45976.389429282404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45976.389429282404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45976.389429282404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45976.389429282404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45976.389429282404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45976.389429282404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45976.389429282404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45976.389429282404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45976.389429282404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45976.389429282404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45976.389429282404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45976.389429282404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45976.389429282404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45976.389429282404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45976.389429282404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45976.389429282404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45976.389429282404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45976.389429282404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45976.389429282404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45976.389429282404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45976.389429282404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45976.389429282404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45976.389429282404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45976.389429282404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45976.389429282404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45976.389429282404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45976.389429282404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45976.389429282404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45976.389429282404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45976.389429282404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45976.389429282404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45976.389429282404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45976.389429282404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45976.389429282404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45976.389429282404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45976.389429282404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45976.389429282404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45976.389429282404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45976.389429282404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45976.389429282404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45976.389429282404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45976.389429282404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45976.389429282404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45976.389429282404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45976.389429282404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45976.389429282404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45976.389429282404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45976.389429282404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45976.389429282404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45976.389429282404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45976.389429282404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45976.389429282404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45976.389429282404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45976.389429282404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45976.389429282404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45976.389429282404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45976.389429282404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45976.389429282404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45976.389429282404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45976.389429282404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45976.389429282404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45976.389429282404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45976.389429282404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45976.389429282404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45976.389429282404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45976.389429282404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45976.389429282404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45976.389429282404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45976.389429282404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45976.389429282404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45976.389429282404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45976.389429282404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45976.389429282404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45976.389429282404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45976.389429282404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45976.389429282404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45976.389429282404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45976.389429282404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45976.389429282404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45976.389429282404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45976.389429282404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45976.389429282404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45976.389429282404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45976.389429282404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45976.389429282404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45976.389429282404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45976.389429282404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45976.389429282404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45976.389429282404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45976.389429282404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45976.389429282404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45976.389429282404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45976.389429282404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45976.389429282404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45976.389429282404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45976.389429282404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45976.389429282404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45976.389429282404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45976.389429282404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45976.389429282404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45976.389429282404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45976.389429282404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45976.389429282404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45976.389429282404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45976.389429282404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45976.389429282404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45976.389429282404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45976.389429282404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45976.389429282404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45976.389429282404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45976.389429282404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45976.389429282404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45976.389429282404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45976.389429282404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45976.389429282404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45976.389429282404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45976.389429282404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45976.389429282404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45976.389429282404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45976.389429282404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45976.389429282404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45976.389429282404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45976.389429282404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45976.389429282404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45976.389429282404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45976.389429282404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45976.389429282404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45976.389429282404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45976.389429282404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45976.389429282404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45976.389429282404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45976.389429282404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45976.389429282404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45976.389429282404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45976.389429282404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45976.389429282404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45976.389429282404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45976.389429282404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45976.389429282404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45976.389429282404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45976.389429282404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45976.389429282404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45976.389429282404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45976.389429282404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45976.389429282404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45976.389429282404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45976.389429282404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45976.389429282404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45976.389429282404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45976.389429282404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45976.389429282404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45976.389429282404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45976.389429282404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45976.389429282404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45976.389429282404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45976.389429282404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45976.389429282404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45976.389429282404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45976.389429282404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45976.389429282404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45976.389429282404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45976.389429282404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45976.389429282404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45976.389429282404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45976.389429282404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45976.389429282404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45976.389429282404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45976.389429282404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45976.389429282404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45976.389429282404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45976.389429282404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45976.389429282404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45976.389429282404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45976.389429282404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45976.389429282404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45976.389429282404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45976.389429282404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45976.389429282404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45976.389429282404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45976.389429282404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45976.389429282404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45976.389429282404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45976.389429282404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45976.389429282404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45976.389429282404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45976.389429282404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45976.389429282404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45976.389429282404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45976.389429282404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45976.389429282404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45976.389429282404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45976.389429282404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45976.389429282404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45976.389429282404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45976.389429282404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45976.389429282404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45976.389429282404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45976.389429282404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45976.389429282404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45976.389429282404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45976.389429282404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45976.389429282404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45976.389429282404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45976.389429282404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45976.389429282404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45976.389429282404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45976.389429282404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45976.389429282404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45976.389429282404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45976.389429282404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45976.389429282404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45976.389429282404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45976.389429282404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45976.389429282404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45976.389429282404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45976.389429282404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45976.389429282404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45976.389429282404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45976.389429282404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45976.389429282404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45976.389429282404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45976.389429282404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45976.389429282404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45976.389429282404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45976.389429282404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45976.389429282404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45976.389429282404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45976.389429282404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45976.389429282404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45976.389429282404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45976.389429282404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45976.389429282404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45976.389429282404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45976.389429282404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45976.389429282404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45976.389429282404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45976.389429282404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45976.389429282404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45976.389429282404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45976.389429282404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45976.389429282404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45976.389429282404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45976.389429282404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45976.389429282404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45976.389429282404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45976.389429282404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45976.389429282404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45976.389429282404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45976.389429282404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45976.389429282404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45976.389429282404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45976.389429282404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45976.389429282404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45976.389429282404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45976.389429282404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45976.389429282404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45976.389429282404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45976.389429282404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45976.389429282404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45976.389429282404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45976.389429282404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45976.389429282404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45976.389429282404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45976.389429282404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45976.389429282404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45976.389429282404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45976.389429282404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45976.389429282404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45976.389429282404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45976.389429282404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45976.389429282404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45976.389429282404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45976.389429282404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45976.389429282404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45976.389429282404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45976.389429282404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45976.389429282404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45976.389429282404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45976.389429282404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45976.389429282404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45976.389429282404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45976.389429282404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45976.389429282404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45976.389429282404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45976.389429282404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45976.389429282404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45976.389429282404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45976.389429282404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45976.389429282404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45976.389429282404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45976.389429282404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45976.389429282404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45976.389429282404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45976.389429282404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45976.389429282404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45976.389429282404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45976.389429282404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45976.389429282404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45976.389429282404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45976.389429282404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45976.389429282404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45976.389429282404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45976.389429282404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45976.389429282404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45976.389429282404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45976.389429282404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45976.389429282404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45976.389429282404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45976.389429282404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45976.389429282404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45976.389429282404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45976.389429282404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45976.389429282404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45976.389429282404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45976.389429282404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45976.389429282404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45976.389429282404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45976.389429282404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45976.389429282404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45976.389429282404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45976.389429282404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45976.389429282404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45976.389429282404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45976.389429282404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45976.389429282404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45976.389429282404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45976.389429282404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45976.389429282404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45976.389429282404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45976.389429282404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45976.389429282404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45976.389429282404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45976.389429282404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45976.389429282404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45976.389429282404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45976.389429282404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45976.389429282404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45976.389429282404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45976.389429282404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45976.389429282404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45976.389429282404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45976.389429282404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45976.389429282404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45976.389429282404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45976.389429282404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45976.389429282404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45976.389429282404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45976.389429282404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45976.389429282404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45976.389429282404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45976.389429282404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45976.389429282404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45976.389429282404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45976.389429282404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45976.389429282404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45976.389429282404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45976.389429282404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45976.389429282404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45976.389429282404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45976.389429282404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45976.389429282404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45976.389429282404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45976.389429282404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45976.389429282404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45976.389429282404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45976.389429282404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45976.389429282404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45976.389429282404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45976.389429282404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45976.389429282404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45976.389429282404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45976.389429282404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45976.389429282404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45976.389429282404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45976.389429282404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45976.389429282404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45976.389429282404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45976.389429282404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45976.389429282404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45976.389429282404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45976.389429282404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45976.389429282404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45976.389429282404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45976.389429282404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45976.389429282404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45976.389429282404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45976.389429282404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45976.389429282404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45976.389429282404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45976.389429282404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45976.389429282404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45976.389429282404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45976.389429282404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45976.389429282404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45976.389429282404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45976.389429282404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45976.389429282404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45976.389429282404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45976.389429282404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45976.389429282404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45976.389429282404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45976.389429282404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45976.389429282404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45976.389429282404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45976.389429282404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45976.389429282404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45976.389429282404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45976.389429282404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45976.389429282404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45976.389429282404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45976.389429282404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45976.389429282404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45976.389429282404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45976.389429282404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45976.389429282404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45976.389429282404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45976.389429282404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45976.389429282404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45976.389429282404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45976.389429282404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45976.389429282404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45976.389429282404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45976.389429282404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45976.389429282404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45976.389429282404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45976.389429282404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45976.389429282404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45976.389429282404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45976.389429282404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45976.389429282404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45976.389429282404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45976.389429282404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45976.389429282404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45976.389429282404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45976.389429282404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45976.389429282404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45976.389429282404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45976.389429282404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45976.389429282404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45976.389429282404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45976.389429282404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45976.389429282404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45976.389429282404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45976.389429282404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45976.389429282404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45976.389429282404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45976.389429282404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45976.389429282404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45976.389429282404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45976.389429282404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45976.389429282404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45976.389429282404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45976.389429282404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45976.389429282404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45976.389429282404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45976.389429282404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45976.389429282404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45976.389429282404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45976.389429282404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45976.389429282404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45976.389429282404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45976.389429282404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45976.389429282404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45976.389429282404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45976.389429282404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45976.389429282404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45976.389429282404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45976.389429282404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45976.389429282404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45976.389429282404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45976.389429282404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45976.389429282404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45976.389429282404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45976.389429282404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45976.389429282404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45976.389429282404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45976.389429282404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45976.389429282404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45976.389429282404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45976.389429282404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45976.389429282404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45976.389429282404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45976.389429282404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45976.389429282404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45976.389429282404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45976.389429282404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45976.389429282404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45976.389429282404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45976.389429282404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45976.389429282404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45976.389429282404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45976.389429282404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45976.389429282404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45976.389429282404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45976.389429282404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45976.389429282404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45976.389429282404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45976.389429282404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45976.389429282404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45976.389429282404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45976.389429282404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45976.389429282404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45976.389429282404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45976.389429282404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45976.389429282404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45976.389429282404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45976.389429282404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45976.389429282404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45976.389429282404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45976.389429282404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45976.389429282404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45976.389429282404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45976.389429282404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45976.389429282404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45976.389429282404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45976.389429282404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45976.389429282404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45976.389429282404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45976.389429282404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45976.389429282404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45976.389429282404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45976.389429282404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45976.389429282404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45976.389429282404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45976.389429282404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45976.389429282404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45976.389429282404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45976.389429282404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45976.389429282404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45976.389429282404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45976.389429282404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45976.389429282404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45976.389429282404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45976.389429282404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45976.389429282404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45976.389429282404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45976.389429282404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45976.389429282404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45976.389429282404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45976.389429282404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45976.389429282404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45976.389429282404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45976.389429282404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45976.389429282404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45976.389429282404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45976.389429282404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45976.389429282404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45976.389429282404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45976.389429282404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45976.389429282404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45976.389429282404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45976.389429282404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45976.389429282404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45976.389429282404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45976.389429282404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45976.389429282404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45976.389429282404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45976.389429282404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45976.389429282404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45976.389429282404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45976.389429282404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45976.389429282404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45976.389429282404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45976.389429282404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45976.389429282404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45976.389429282404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45976.389429282404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45976.389429282404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45976.389429282404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45976.389429282404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45976.389429282404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45976.389429282404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45976.389429282404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45976.389429282404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45976.389429282404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45976.389429282404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45976.389429282404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45976.389429282404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45976.389429282404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45976.389429282404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45976.389429282404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45976.389429282404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45976.389429282404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45976.389429282404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45976.389429282404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45976.389429282404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45976.389429282404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45976.389429282404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45976.389429282404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45976.389429282404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45976.389429282404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45976.389429282404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45976.389429282404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45976.389429282404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45976.389429282404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45976.389429282404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45976.389429282404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45976.389429282404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45976.389429282404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45976.389429282404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45976.389429282404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45976.389429282404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45976.389429282404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45976.389429282404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45976.389429282404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45976.389429282404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45976.389429282404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45976.389429282404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45976.389429282404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45976.389429282404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45976.389429282404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45976.389429282404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45976.389429282404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45976.389429282404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45976.389429282404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45976.389429282404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45976.389429282404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45976.389429282404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45976.389429282404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1"/>
  <sheetViews>
    <sheetView tabSelected="1"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272.90871168980811</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36421</v>
      </c>
      <c r="E3" s="95" t="s">
        <v>39021</v>
      </c>
      <c r="F3" s="96">
        <v>45975.803229166668</v>
      </c>
      <c r="G3" s="97">
        <f ca="1">IFERROR(NOW()-F3,"")</f>
        <v>0.58620011573657393</v>
      </c>
      <c r="H3" s="96">
        <v>45975.787465277775</v>
      </c>
      <c r="I3" s="135" t="str">
        <f>IFERROR(VLOOKUP(D3,DB!A:F,6,0),"")</f>
        <v>Generator-SG</v>
      </c>
      <c r="J3" s="135" t="str">
        <f>IFERROR(VLOOKUP(D3,DB!A:G,7,0),"")</f>
        <v>No BB Shifted</v>
      </c>
      <c r="K3" s="98" t="s">
        <v>39108</v>
      </c>
      <c r="L3" s="92" t="str">
        <f>IFERROR(VLOOKUP(D3,DB!A:I,9,0),"")</f>
        <v>Latis</v>
      </c>
    </row>
    <row r="4" spans="1:16" ht="15" customHeight="1">
      <c r="A4" s="135" t="s">
        <v>39109</v>
      </c>
      <c r="B4" s="135" t="str">
        <f>IFERROR(VLOOKUP(D4,DB!A:K,11,0),"")</f>
        <v>R4</v>
      </c>
      <c r="C4" s="94">
        <v>5</v>
      </c>
      <c r="D4" s="92" t="s">
        <v>31855</v>
      </c>
      <c r="E4" s="95" t="s">
        <v>39021</v>
      </c>
      <c r="F4" s="96">
        <v>45975.929351851853</v>
      </c>
      <c r="G4" s="97">
        <f ca="1">IFERROR(NOW()-F4,"")</f>
        <v>0.46007743055088213</v>
      </c>
      <c r="H4" s="96">
        <v>45975.921527777777</v>
      </c>
      <c r="I4" s="135" t="str">
        <f>IFERROR(VLOOKUP(D4,DB!A:F,6,0),"")</f>
        <v>SCECO</v>
      </c>
      <c r="J4" s="135" t="str">
        <f>IFERROR(VLOOKUP(D4,DB!A:G,7,0),"")</f>
        <v>Dead</v>
      </c>
      <c r="K4" s="98" t="s">
        <v>39110</v>
      </c>
      <c r="L4" s="92" t="str">
        <f>IFERROR(VLOOKUP(D4,DB!A:I,9,0),"")</f>
        <v>Latis</v>
      </c>
    </row>
    <row r="5" spans="1:16" ht="15" customHeight="1">
      <c r="A5" s="135" t="s">
        <v>39111</v>
      </c>
      <c r="B5" s="135" t="str">
        <f>IFERROR(VLOOKUP(D5,DB!A:K,11,0),"")</f>
        <v>R4</v>
      </c>
      <c r="C5" s="94">
        <v>1</v>
      </c>
      <c r="D5" s="92" t="s">
        <v>35964</v>
      </c>
      <c r="E5" s="95" t="s">
        <v>39021</v>
      </c>
      <c r="F5" s="96">
        <v>45976.18476851852</v>
      </c>
      <c r="G5" s="97">
        <f ca="1">IFERROR(NOW()-F5,"")</f>
        <v>0.20466076388402143</v>
      </c>
      <c r="H5" s="96">
        <v>45976.176817129628</v>
      </c>
      <c r="I5" s="135" t="str">
        <f>IFERROR(VLOOKUP(D5,DB!A:F,6,0),"")</f>
        <v>SCECO</v>
      </c>
      <c r="J5" s="135" t="str">
        <f>IFERROR(VLOOKUP(D5,DB!A:G,7,0),"")</f>
        <v>Dead</v>
      </c>
      <c r="K5" s="98" t="s">
        <v>39112</v>
      </c>
      <c r="L5" s="92" t="str">
        <f>IFERROR(VLOOKUP(D5,DB!A:I,9,0),"")</f>
        <v>Latis</v>
      </c>
    </row>
    <row r="6" spans="1:16" ht="15" customHeight="1">
      <c r="A6" s="135" t="s">
        <v>39113</v>
      </c>
      <c r="B6" s="135" t="str">
        <f>IFERROR(VLOOKUP(D6,DB!A:K,11,0),"")</f>
        <v>R4</v>
      </c>
      <c r="C6" s="94">
        <v>1</v>
      </c>
      <c r="D6" s="92" t="s">
        <v>36861</v>
      </c>
      <c r="E6" s="95" t="s">
        <v>39021</v>
      </c>
      <c r="F6" s="96"/>
      <c r="G6" s="97">
        <f ca="1">IFERROR(NOW()-F6,"")</f>
        <v>45976.389429282404</v>
      </c>
      <c r="H6" s="96">
        <v>45976.282638888886</v>
      </c>
      <c r="I6" s="135" t="str">
        <f>IFERROR(VLOOKUP(D6,DB!A:F,6,0),"")</f>
        <v>SCECO</v>
      </c>
      <c r="J6" s="135" t="str">
        <f>IFERROR(VLOOKUP(D6,DB!A:G,7,0),"")</f>
        <v>Dead</v>
      </c>
      <c r="K6" s="98" t="s">
        <v>39114</v>
      </c>
      <c r="L6" s="92" t="str">
        <f>IFERROR(VLOOKUP(D6,DB!A:I,9,0),"")</f>
        <v>Latis</v>
      </c>
    </row>
    <row r="7" spans="1:16" ht="15" customHeight="1">
      <c r="A7" s="135" t="s">
        <v>39115</v>
      </c>
      <c r="B7" s="135" t="str">
        <f>IFERROR(VLOOKUP(D7,DB!A:K,11,0),"")</f>
        <v>R4</v>
      </c>
      <c r="C7" s="94">
        <v>1</v>
      </c>
      <c r="D7" s="92" t="s">
        <v>32088</v>
      </c>
      <c r="E7" s="95" t="s">
        <v>39021</v>
      </c>
      <c r="F7" s="96">
        <v>45976.283148148148</v>
      </c>
      <c r="G7" s="97">
        <f ca="1">IFERROR(NOW()-F7,"")</f>
        <v>0.10628113425627816</v>
      </c>
      <c r="H7" s="96">
        <v>45976.277083333334</v>
      </c>
      <c r="I7" s="135" t="str">
        <f>IFERROR(VLOOKUP(D7,DB!A:F,6,0),"")</f>
        <v>SCECO</v>
      </c>
      <c r="J7" s="135" t="str">
        <f>IFERROR(VLOOKUP(D7,DB!A:G,7,0),"")</f>
        <v>Dead</v>
      </c>
      <c r="K7" s="98" t="s">
        <v>39116</v>
      </c>
      <c r="L7" s="92" t="str">
        <f>IFERROR(VLOOKUP(D7,DB!A:I,9,0),"")</f>
        <v>Latis</v>
      </c>
    </row>
    <row r="8" spans="1:16" ht="15" customHeight="1">
      <c r="A8" s="135"/>
      <c r="B8" s="135" t="str">
        <f>IFERROR(VLOOKUP(D8,DB!A:K,11,0),"")</f>
        <v/>
      </c>
      <c r="C8" s="94"/>
      <c r="D8" s="92"/>
      <c r="E8" s="95"/>
      <c r="F8" s="96"/>
      <c r="G8" s="97">
        <f ca="1">IFERROR(NOW()-F8,"")</f>
        <v>45976.389429282404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45976.389429282404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45976.389429282404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45976.389429282404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45976.389429282404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45976.389429282404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45976.389429282404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45976.389429282404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45976.389429282404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45976.389429282404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45976.389429282404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45976.389429282404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45976.389429282404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45976.389429282404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45976.389429282404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45976.389429282404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45976.389429282404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45976.389429282404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45976.389429282404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45976.389429282404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45976.389429282404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45976.389429282404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45976.389429282404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45976.389429282404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45976.389429282404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45976.389429282404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45976.389429282404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45976.389429282404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45976.389429282404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45976.389429282404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45976.389429282404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45976.389429282404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45976.389429282404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45976.389429282404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45976.389429282404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45976.389429282404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45976.389429282404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45976.389429282404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45976.389429282404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45976.389429282404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45976.389429282404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45976.389429282404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45976.389429282404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45976.389429282404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45976.389429282404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45976.389429282404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45976.389429282404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45976.389429282404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45976.389429282404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45976.389429282404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45976.389429282404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45976.389429282404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45976.389429282404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45976.389429282404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45976.389429282404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45976.389429282404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45976.389429282404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45976.389429282404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45976.389429282404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45976.389429282404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45976.389429282404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45976.389429282404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45976.389429282404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45976.389429282404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45976.389429282404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45976.389429282404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45976.389429282404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45976.389429282404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45976.389429282404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45976.389429282404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45976.389429282404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45976.389429282404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45976.389429282404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45976.389429282404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45976.389429282404</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45976.389429282404</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45976.389429282404</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45976.389429282404</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45976.389429282404</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45976.389429282404</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45976.389429282404</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45976.389429282404</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45976.389429282404</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45976.389429282404</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45976.389429282404</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45976.389429282404</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45976.389429282404</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45976.389429282404</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45976.389429282404</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45976.389429282404</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45976.389429282404</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45976.389429282404</v>
      </c>
      <c r="H99" s="96"/>
      <c r="I99" s="135" t="str">
        <f>IFERROR(VLOOKUP(D99,DB!A:F,6,0),"")</f>
        <v/>
      </c>
      <c r="J99" s="135" t="str">
        <f>IFERROR(VLOOKUP(D99,DB!A:G,7,0),"")</f>
        <v/>
      </c>
      <c r="K99" s="98"/>
      <c r="L99" s="92" t="str">
        <f>IFERROR(VLOOKUP(D99,DB!A:I,9,0),"")</f>
        <v/>
      </c>
    </row>
    <row r="100" spans="1:12" ht="15" customHeight="1">
      <c r="A100" s="135"/>
      <c r="B100" s="135" t="str">
        <f>IFERROR(VLOOKUP(D100,DB!A:K,11,0),"")</f>
        <v/>
      </c>
      <c r="C100" s="94"/>
      <c r="D100" s="92"/>
      <c r="E100" s="95"/>
      <c r="F100" s="96"/>
      <c r="G100" s="97">
        <f ca="1">IFERROR(NOW()-F100,"")</f>
        <v>45976.389429282404</v>
      </c>
      <c r="H100" s="96"/>
      <c r="I100" s="135" t="str">
        <f>IFERROR(VLOOKUP(D100,DB!A:F,6,0),"")</f>
        <v/>
      </c>
      <c r="J100" s="135" t="str">
        <f>IFERROR(VLOOKUP(D100,DB!A:G,7,0),"")</f>
        <v/>
      </c>
      <c r="K100" s="98"/>
      <c r="L100" s="92" t="str">
        <f>IFERROR(VLOOKUP(D100,DB!A:I,9,0),"")</f>
        <v/>
      </c>
    </row>
    <row r="101" spans="1:12" ht="15" customHeight="1">
      <c r="A101" s="135"/>
      <c r="B101" s="135" t="str">
        <f>IFERROR(VLOOKUP(D101,DB!A:K,11,0),"")</f>
        <v/>
      </c>
      <c r="C101" s="94"/>
      <c r="D101" s="92"/>
      <c r="E101" s="95"/>
      <c r="F101" s="96"/>
      <c r="G101" s="97">
        <f ca="1">IFERROR(NOW()-F101,"")</f>
        <v>45976.389429282404</v>
      </c>
      <c r="H101" s="96"/>
      <c r="I101" s="135" t="str">
        <f>IFERROR(VLOOKUP(D101,DB!A:F,6,0),"")</f>
        <v/>
      </c>
      <c r="J101" s="135" t="str">
        <f>IFERROR(VLOOKUP(D101,DB!A:G,7,0),"")</f>
        <v/>
      </c>
      <c r="K101" s="98"/>
      <c r="L101" s="92" t="str">
        <f>IFERROR(VLOOKUP(D101,DB!A:I,9,0),"")</f>
        <v/>
      </c>
    </row>
  </sheetData>
  <dataValidations count="2">
    <dataValidation allowBlank="1" showInputMessage="1" showErrorMessage="1" sqref="E1" xr:uid="{A4F81451-56CC-4543-9497-104C4E44EE4B}"/>
    <dataValidation type="list" allowBlank="1" showInputMessage="1" showErrorMessage="1" sqref="E2:E1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0"/>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84.557369097215997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50.200551967587671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 ca="1" si="1">IFERROR(NOW()-F4,"")</f>
        <v>27.728318171291903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33332</v>
      </c>
      <c r="E6" s="124" t="s">
        <v>39021</v>
      </c>
      <c r="F6" s="157">
        <v>45976.195474537039</v>
      </c>
      <c r="G6" s="126">
        <f t="shared" ref="G6:G53" ca="1" si="2">IFERROR(NOW()-F6,"")</f>
        <v>0.1939547453657724</v>
      </c>
      <c r="H6" s="125">
        <v>45976.02925925926</v>
      </c>
      <c r="I6" s="124" t="str">
        <f>IFERROR(VLOOKUP(D6,DB!A:F,6,0),"")</f>
        <v>SCECO</v>
      </c>
      <c r="J6" s="124" t="str">
        <f>IFERROR(VLOOKUP(D6,DB!A:G,7,0),"")</f>
        <v>Dead</v>
      </c>
      <c r="K6" s="124" t="s">
        <v>39126</v>
      </c>
      <c r="L6" s="124" t="str">
        <f>IFERROR(VLOOKUP(D6,DB!A:I,9,0),"")</f>
        <v>Latis</v>
      </c>
    </row>
    <row r="7" spans="1:13">
      <c r="A7" s="124"/>
      <c r="B7" s="124" t="str">
        <f>IFERROR(VLOOKUP(D7,DB!A:K,11,0),"")</f>
        <v/>
      </c>
      <c r="C7" s="124"/>
      <c r="D7" s="124"/>
      <c r="E7" s="124"/>
      <c r="F7" s="124"/>
      <c r="G7" s="126">
        <f t="shared" ca="1" si="2"/>
        <v>45976.389429282404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45976.389429282404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45976.389429282404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45976.389429282404</v>
      </c>
      <c r="H10" s="125"/>
      <c r="I10" s="124" t="str">
        <f>IFERROR(VLOOKUP(D10,DB!A:F,6,0),"")</f>
        <v/>
      </c>
      <c r="J10" s="124" t="str">
        <f>IFERROR(VLOOKUP(D10,DB!A:G,7,0),"")</f>
        <v/>
      </c>
      <c r="K10" s="124"/>
      <c r="L10" s="124" t="str">
        <f>IFERROR(VLOOKUP(D10,DB!A:I,9,0),"")</f>
        <v/>
      </c>
    </row>
    <row r="11" spans="1:13">
      <c r="A11" s="124"/>
      <c r="B11" s="124" t="str">
        <f>IFERROR(VLOOKUP(D11,DB!A:K,11,0),"")</f>
        <v/>
      </c>
      <c r="C11" s="124"/>
      <c r="D11" s="158"/>
      <c r="E11" s="124"/>
      <c r="F11" s="124"/>
      <c r="G11" s="126">
        <f t="shared" ca="1" si="2"/>
        <v>45976.389429282404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45976.389429282404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45976.389429282404</v>
      </c>
      <c r="H13" s="125"/>
      <c r="I13" s="124" t="str">
        <f>IFERROR(VLOOKUP(D13,DB!A:F,6,0),"")</f>
        <v/>
      </c>
      <c r="J13" s="124" t="str">
        <f>IFERROR(VLOOKUP(D13,DB!A:G,7,0),"")</f>
        <v/>
      </c>
      <c r="K13" s="124"/>
      <c r="L13" s="124" t="str">
        <f>IFERROR(VLOOKUP(D13,DB!A:I,9,0),"")</f>
        <v/>
      </c>
    </row>
    <row r="14" spans="1:13">
      <c r="A14" s="124"/>
      <c r="B14" s="124" t="str">
        <f>IFERROR(VLOOKUP(D14,DB!A:K,11,0),"")</f>
        <v/>
      </c>
      <c r="C14" s="124"/>
      <c r="D14" s="156"/>
      <c r="E14" s="124"/>
      <c r="F14" s="124"/>
      <c r="G14" s="126">
        <f t="shared" ca="1" si="2"/>
        <v>45976.389429282404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45976.389429282404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45976.389429282404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45976.389429282404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45976.389429282404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45976.389429282404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45976.389429282404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45976.389429282404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45976.389429282404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45976.389429282404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45976.389429282404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45976.389429282404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45976.389429282404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45976.389429282404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45976.389429282404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45976.389429282404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45976.389429282404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45976.389429282404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45976.389429282404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45976.389429282404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45976.389429282404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45976.389429282404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45976.389429282404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45976.389429282404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45976.389429282404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45976.389429282404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45976.389429282404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45976.389429282404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45976.389429282404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45976.389429282404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45976.389429282404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45976.389429282404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45976.389429282404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45976.389429282404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45976.389429282404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45976.389429282404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45976.389429282404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45976.389429282404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45976.389429282404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45976.389429282404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ref="G54:G117" ca="1" si="3">IFERROR(NOW()-F54,"")</f>
        <v>45976.389429282404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45976.389429282404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45976.389429282404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45976.389429282404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45976.389429282404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45976.389429282404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45976.389429282404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45976.389429282404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45976.389429282404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45976.389429282404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45976.389429282404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45976.389429282404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45976.389429282404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45976.389429282404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45976.389429282404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45976.389429282404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45976.389429282404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45976.389429282404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45976.389429282404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45976.389429282404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45976.389429282404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45976.389429282404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45976.389429282404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45976.389429282404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45976.389429282404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45976.389429282404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45976.389429282404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45976.389429282404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45976.389429282404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45976.389429282404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45976.389429282404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45976.389429282404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45976.389429282404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45976.389429282404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45976.389429282404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45976.389429282404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45976.389429282404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45976.389429282404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45976.389429282404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45976.389429282404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45976.389429282404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45976.389429282404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45976.389429282404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45976.389429282404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45976.389429282404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45976.389429282404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45976.389429282404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45976.389429282404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45976.389429282404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45976.389429282404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45976.389429282404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45976.389429282404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45976.389429282404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45976.389429282404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45976.389429282404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45976.389429282404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45976.389429282404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45976.389429282404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45976.389429282404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45976.389429282404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45976.389429282404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45976.389429282404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45976.389429282404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45976.389429282404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ref="G118:G181" ca="1" si="4">IFERROR(NOW()-F118,"")</f>
        <v>45976.389429282404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45976.389429282404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45976.389429282404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45976.389429282404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45976.389429282404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45976.389429282404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45976.389429282404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45976.389429282404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45976.389429282404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45976.389429282404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45976.389429282404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45976.389429282404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45976.389429282404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45976.389429282404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45976.389429282404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45976.389429282404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45976.389429282404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45976.389429282404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45976.389429282404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45976.389429282404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45976.389429282404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45976.389429282404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45976.389429282404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45976.389429282404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45976.389429282404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45976.389429282404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45976.389429282404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45976.389429282404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45976.389429282404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45976.389429282404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45976.389429282404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45976.389429282404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45976.389429282404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45976.389429282404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45976.389429282404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45976.389429282404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45976.389429282404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45976.389429282404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45976.389429282404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45976.389429282404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45976.389429282404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45976.389429282404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45976.389429282404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45976.389429282404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45976.389429282404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45976.389429282404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45976.389429282404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45976.389429282404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45976.389429282404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45976.389429282404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45976.389429282404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45976.389429282404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45976.389429282404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45976.389429282404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45976.389429282404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45976.389429282404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45976.389429282404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45976.389429282404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45976.389429282404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45976.389429282404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45976.389429282404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45976.389429282404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45976.389429282404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45976.389429282404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ref="G182:G245" ca="1" si="5">IFERROR(NOW()-F182,"")</f>
        <v>45976.389429282404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45976.389429282404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45976.389429282404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45976.389429282404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45976.389429282404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45976.389429282404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45976.389429282404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45976.389429282404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45976.389429282404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45976.389429282404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45976.389429282404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45976.389429282404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45976.389429282404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45976.389429282404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45976.389429282404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45976.389429282404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45976.389429282404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45976.389429282404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45976.389429282404</v>
      </c>
      <c r="H200" s="124"/>
      <c r="I200" s="124" t="str">
        <f>IFERROR(VLOOKUP(D200,DB!A:F,6,0),"")</f>
        <v/>
      </c>
      <c r="J200" s="124" t="str">
        <f>IFERROR(VLOOKUP(D200,DB!A:G,7,0),"")</f>
        <v/>
      </c>
      <c r="K200" s="124"/>
      <c r="L200" s="124" t="str">
        <f>IFERROR(VLOOKUP(D200,DB!A:I,9,0),"")</f>
        <v/>
      </c>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sheetData>
  <dataValidations count="2">
    <dataValidation allowBlank="1" showInputMessage="1" showErrorMessage="1" sqref="E1" xr:uid="{920C6338-E771-4DAE-8C89-92A9093EA4DE}"/>
    <dataValidation type="list" allowBlank="1" showInputMessage="1" showErrorMessage="1" sqref="E2:E20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0"/>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29382</v>
      </c>
      <c r="E2" s="124" t="s">
        <v>39021</v>
      </c>
      <c r="F2" s="143">
        <v>45976.340844907405</v>
      </c>
      <c r="G2" s="105">
        <f t="shared" ref="G2:G22" ca="1" si="0">IFERROR(NOW()-F2,"-")</f>
        <v>4.8584374999336433E-2</v>
      </c>
      <c r="H2" s="143">
        <v>45976.320451388892</v>
      </c>
      <c r="I2" s="141" t="str">
        <f>IFERROR(VLOOKUP(D2,DB!A:F,6,0),"")</f>
        <v>SCECO</v>
      </c>
      <c r="J2" s="141" t="str">
        <f>IFERROR(VLOOKUP(D2,DB!A:G,7,0),"")</f>
        <v>Dead</v>
      </c>
      <c r="K2" s="144" t="s">
        <v>39128</v>
      </c>
      <c r="L2" s="145" t="str">
        <f>IFERROR(VLOOKUP(D2,DB!A:I,9,0),"")</f>
        <v>Latis</v>
      </c>
    </row>
    <row r="3" spans="1:16382" ht="31.5" customHeight="1">
      <c r="A3" s="140"/>
      <c r="B3" s="141" t="str">
        <f>IFERROR(VLOOKUP(D3,DB!A:K,11,0),"")</f>
        <v/>
      </c>
      <c r="C3" s="142"/>
      <c r="D3" s="141"/>
      <c r="E3" s="124"/>
      <c r="F3" s="143"/>
      <c r="G3" s="105">
        <f t="shared" ca="1" si="0"/>
        <v>45976.389429282404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45976.389429282404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45976.389429282404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45976.389429282404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45976.389429282404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45976.389429282404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45976.389429282404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45976.389429282404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45976.389429282404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45976.389429282404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45976.389429282404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45976.389429282404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45976.389429282404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45976.389429282404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45976.389429282404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45976.389429282404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45976.389429282404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45976.389429282404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45976.389429282404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45976.389429282404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ref="G23:G86" ca="1" si="1">IFERROR(NOW()-F23,"-")</f>
        <v>45976.389429282404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45976.389429282404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45976.389429282404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45976.389429282404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45976.389429282404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45976.389429282404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45976.389429282404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45976.389429282404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45976.389429282404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45976.389429282404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45976.389429282404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45976.389429282404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45976.389429282404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45976.389429282404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45976.389429282404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45976.389429282404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45976.389429282404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45976.389429282404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45976.389429282404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45976.389429282404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45976.389429282404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45976.389429282404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45976.389429282404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45976.389429282404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45976.389429282404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45976.389429282404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45976.389429282404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45976.389429282404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45976.389429282404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45976.389429282404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45976.389429282404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45976.389429282404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45976.389429282404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45976.389429282404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45976.389429282404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45976.389429282404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45976.389429282404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45976.389429282404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45976.389429282404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45976.389429282404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45976.389429282404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45976.389429282404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45976.389429282404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45976.389429282404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45976.389429282404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45976.389429282404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45976.389429282404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45976.389429282404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45976.389429282404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45976.389429282404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45976.389429282404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45976.389429282404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45976.389429282404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45976.389429282404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45976.389429282404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45976.389429282404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45976.389429282404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45976.389429282404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45976.389429282404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45976.389429282404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45976.389429282404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45976.389429282404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45976.389429282404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45976.389429282404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ref="G87:G120" ca="1" si="2">IFERROR(NOW()-F87,"-")</f>
        <v>45976.389429282404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45976.389429282404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45976.389429282404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45976.389429282404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45976.389429282404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45976.389429282404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45976.389429282404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45976.389429282404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45976.389429282404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45976.389429282404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45976.389429282404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45976.389429282404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45976.389429282404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45976.389429282404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45976.389429282404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45976.389429282404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45976.389429282404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45976.389429282404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45976.389429282404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45976.389429282404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45976.389429282404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45976.389429282404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45976.389429282404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45976.389429282404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45976.389429282404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45976.389429282404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45976.389429282404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45976.389429282404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45976.389429282404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45976.389429282404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45976.389429282404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45976.389429282404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45976.389429282404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45976.389429282404</v>
      </c>
      <c r="H120" s="143"/>
      <c r="I120" s="141" t="str">
        <f>IFERROR(VLOOKUP(D120,DB!A:F,6,0),"")</f>
        <v/>
      </c>
      <c r="J120" s="141" t="str">
        <f>IFERROR(VLOOKUP(D120,DB!A:G,7,0),"")</f>
        <v/>
      </c>
      <c r="K120" s="144"/>
      <c r="L120" s="145" t="str">
        <f>IFERROR(VLOOKUP(D120,DB!A:I,9,0),"")</f>
        <v/>
      </c>
    </row>
  </sheetData>
  <dataValidations count="2">
    <dataValidation allowBlank="1" showInputMessage="1" showErrorMessage="1" sqref="E1" xr:uid="{9E1BC488-8814-4F8A-8DBE-742B3278AB71}"/>
    <dataValidation type="list" allowBlank="1" showInputMessage="1" showErrorMessage="1" sqref="E2:E12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2025-11-15T06:20:47Z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