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49" documentId="120_S{2AC9BD13-BADA-5192-A53E-5A8FF88502F6}" xr6:coauthVersionLast="47" xr6:coauthVersionMax="47" xr10:uidLastSave="{F51AAFD3-7522-4A64-A9BD-2A7B878851F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 l="1"/>
  <c r="B2" i="9"/>
  <c r="G2" i="9"/>
  <c r="I2" i="9"/>
  <c r="J2" i="9"/>
  <c r="L2" i="9"/>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12" i="1"/>
  <c r="G12" i="1"/>
  <c r="I12" i="1"/>
  <c r="J12" i="1"/>
  <c r="L12" i="1"/>
  <c r="B13" i="1"/>
  <c r="G13" i="1"/>
  <c r="I13" i="1"/>
  <c r="J13" i="1"/>
  <c r="L13" i="1"/>
  <c r="B14" i="1"/>
  <c r="G14" i="1"/>
  <c r="I14" i="1"/>
  <c r="J14" i="1"/>
  <c r="L14"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<sst xmlns="http://schemas.openxmlformats.org/spreadsheetml/2006/main" count="180292" uniqueCount="39131">
  <si>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</si>
  <si>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</si>
  <si>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</si>
  <si>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</si>
  <si>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</si>
  <si>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</si>
  <si>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</si>
  <si>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</si>
  <si>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</si>
  <si>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</si>
  <si>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</si>
  <si>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</si>
  <si>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</si>
  <si>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</si>
  <si>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</si>
  <si>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</si>
  <si>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</si>
  <si>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</si>
  <si>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</si>
  <si>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</si>
  <si>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</si>
  <si>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</si>
  <si>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</si>
  <si>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</si>
  <si>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</si>
  <si>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</si>
  <si>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</si>
  <si>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</si>
  <si>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</si>
  <si>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</si>
  <si>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</si>
  <si>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</si>
  <si>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</si>
  <si>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</si>
  <si>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</si>
  <si>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</si>
  <si>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</si>
  <si>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</si>
  <si>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</si>
  <si>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</si>
  <si>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</si>
  <si>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</si>
  <si>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</si>
  <si>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</si>
  <si>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</si>
  <si>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</si>
  <si>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</si>
  <si>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</si>
  <si>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</si>
  <si>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</si>
  <si>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</si>
  <si>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</si>
  <si>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</si>
  <si>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</si>
  <si>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</si>
  <si>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</si>
  <si>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</si>
  <si>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</si>
  <si>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</si>
  <si>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</si>
  <si>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</si>
  <si>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</si>
  <si>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</si>
  <si>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</si>
  <si>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</si>
  <si>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</si>
  <si>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</si>
  <si>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</si>
  <si>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</si>
  <si>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</si>
  <si>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</si>
  <si>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</si>
  <si>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</si>
  <si>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</si>
  <si>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</si>
  <si>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</si>
  <si>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</si>
  <si>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</si>
  <si>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</si>
  <si>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</si>
  <si>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</si>
  <si>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</si>
  <si>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</si>
  <si>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</si>
  <si>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</si>
  <si>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</si>
  <si>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</si>
  <si>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</si>
  <si>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</si>
  <si>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</si>
  <si>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</si>
  <si>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</si>
  <si>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</si>
  <si>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</si>
  <si>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</si>
  <si>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</si>
  <si>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</si>
  <si>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</si>
  <si>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</si>
  <si>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</si>
  <si>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</si>
  <si>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</si>
  <si>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</si>
  <si>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</si>
  <si>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</si>
  <si>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</si>
  <si>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</si>
  <si>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</si>
  <si>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</si>
  <si>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</si>
  <si>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</si>
  <si>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</si>
  <si>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</si>
  <si>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</si>
  <si>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</si>
  <si>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</si>
  <si>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</si>
  <si>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</si>
  <si>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</si>
  <si>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</si>
  <si>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</si>
  <si>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</si>
  <si>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</si>
  <si>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</si>
  <si>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</si>
  <si>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</si>
  <si>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</si>
  <si>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</si>
  <si>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</si>
  <si>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</si>
  <si>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</si>
  <si>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</si>
  <si>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</si>
  <si>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</si>
  <si>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</si>
  <si>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</si>
  <si>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</si>
  <si>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</si>
  <si>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</si>
  <si>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</si>
  <si>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</si>
  <si>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</si>
  <si>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</si>
  <si>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</si>
  <si>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</si>
  <si>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</si>
  <si>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</si>
  <si>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</si>
  <si>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</si>
  <si>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</si>
  <si>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</si>
  <si>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</si>
  <si>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</si>
  <si>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</si>
  <si>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</si>
  <si>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</si>
  <si>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</si>
  <si>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</si>
  <si>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</si>
  <si>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</si>
  <si>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</si>
  <si>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</si>
  <si>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</si>
  <si>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</si>
  <si>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</si>
  <si>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</si>
  <si>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</si>
  <si>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</si>
  <si>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</si>
  <si>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</si>
  <si>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</si>
  <si>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</si>
  <si>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</si>
  <si>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</si>
  <si>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</si>
  <si>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</si>
  <si>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</si>
  <si>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</si>
  <si>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</si>
  <si>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</si>
  <si>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</si>
  <si>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</si>
  <si>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</si>
  <si>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</si>
  <si>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</si>
  <si>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</si>
  <si>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</si>
  <si>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</si>
  <si>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</si>
  <si>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</si>
  <si>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</si>
  <si>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</si>
  <si>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</si>
  <si>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</si>
  <si>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</si>
  <si>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</si>
  <si>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</si>
  <si>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</si>
  <si>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</si>
  <si>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</si>
  <si>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</si>
  <si>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</si>
  <si>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</si>
  <si>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</si>
  <si>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</si>
  <si>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</si>
  <si>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</si>
  <si>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</si>
  <si>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</si>
  <si>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</si>
  <si>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</si>
  <si>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</si>
  <si>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</si>
  <si>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</si>
  <si>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</si>
  <si>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</si>
  <si>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</si>
  <si>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</si>
  <si>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</si>
  <si>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</si>
  <si>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</si>
  <si>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</si>
  <si>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</si>
  <si>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</si>
  <si>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</si>
  <si>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</si>
  <si>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</si>
  <si>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</si>
  <si>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</si>
  <si>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</si>
  <si>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</si>
  <si>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</si>
  <si>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</si>
  <si>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</si>
  <si>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</si>
  <si>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</si>
  <si>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</si>
  <si>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</si>
  <si>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</si>
  <si>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</si>
  <si>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</si>
  <si>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</si>
  <si>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</si>
  <si>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</si>
  <si>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</si>
  <si>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</si>
  <si>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</si>
  <si>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</si>
  <si>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</si>
  <si>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</si>
  <si>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</si>
  <si>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</si>
  <si>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</si>
  <si>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</si>
  <si>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</si>
  <si>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</si>
  <si>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</si>
  <si>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</si>
  <si>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</si>
  <si>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</si>
  <si>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</si>
  <si>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</si>
  <si>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</si>
  <si>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</si>
  <si>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</si>
  <si>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</si>
  <si>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</si>
  <si>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</si>
  <si>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</si>
  <si>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</si>
  <si>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</si>
  <si>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</si>
  <si>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</si>
  <si>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</si>
  <si>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</si>
  <si>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</si>
  <si>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</si>
  <si>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</si>
  <si>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</si>
  <si>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</si>
  <si>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</si>
  <si>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</si>
  <si>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</si>
  <si>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</si>
  <si>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</si>
  <si>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</si>
  <si>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</si>
  <si>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</si>
  <si>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</si>
  <si>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</si>
  <si>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</si>
  <si>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</si>
  <si>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</si>
  <si>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</si>
  <si>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</si>
  <si>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</si>
  <si>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</si>
  <si>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</si>
  <si>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</si>
  <si>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</si>
  <si>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</si>
  <si>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</si>
  <si>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</si>
  <si>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</si>
  <si>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</si>
  <si>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</si>
  <si>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</si>
  <si>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</si>
  <si>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</si>
  <si>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</si>
  <si>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</si>
  <si>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</si>
  <si>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</si>
  <si>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</si>
  <si>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</si>
  <si>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</si>
  <si>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</si>
  <si>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</si>
  <si>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</si>
  <si>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</si>
  <si>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</si>
  <si>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</si>
  <si>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</si>
  <si>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</si>
  <si>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</si>
  <si>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</si>
  <si>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</si>
  <si>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</si>
  <si>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</si>
  <si>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</si>
  <si>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</si>
  <si>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</si>
  <si>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</si>
  <si>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</si>
  <si>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</si>
  <si>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</si>
  <si>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</si>
  <si>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</si>
  <si>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</si>
  <si>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</si>
  <si>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</si>
  <si>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</si>
  <si>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</si>
  <si>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</si>
  <si>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</si>
  <si>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</si>
  <si>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</si>
  <si>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</si>
  <si>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</si>
  <si>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</si>
  <si>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</si>
  <si>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</si>
  <si>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</si>
  <si>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</si>
  <si>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</si>
  <si>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</si>
  <si>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</si>
  <si>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</si>
  <si>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</si>
  <si>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</si>
  <si>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</si>
  <si>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</si>
  <si>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</si>
  <si>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</si>
  <si>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</si>
  <si>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</si>
  <si>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</si>
  <si>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</si>
  <si>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</si>
  <si>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</si>
  <si>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</si>
  <si>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</si>
  <si>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</si>
  <si>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</si>
  <si>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</si>
  <si>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</si>
  <si>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</si>
  <si>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</si>
  <si>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</si>
  <si>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</si>
  <si>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</si>
  <si>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</si>
  <si>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</si>
  <si>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</si>
  <si>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</si>
  <si>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</si>
  <si>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</si>
  <si>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</si>
  <si>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</si>
  <si>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</si>
  <si>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</si>
  <si>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</si>
  <si>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</si>
  <si>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</si>
  <si>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</si>
  <si>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</si>
  <si>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</si>
  <si>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</si>
  <si>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</si>
  <si>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</si>
  <si>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</si>
  <si>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</si>
  <si>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</si>
  <si>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</si>
  <si>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</si>
  <si>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</si>
  <si>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</si>
  <si>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</si>
  <si>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</si>
  <si>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</si>
  <si>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</si>
  <si>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</si>
  <si>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</si>
  <si>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</si>
  <si>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</si>
  <si>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</si>
  <si>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</si>
  <si>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</si>
  <si>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</si>
  <si>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</si>
  <si>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</si>
  <si>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</si>
  <si>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</si>
  <si>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</si>
  <si>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</si>
  <si>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</si>
  <si>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</si>
  <si>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</si>
  <si>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</si>
  <si>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</si>
  <si>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</si>
  <si>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</si>
  <si>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</si>
  <si>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</si>
  <si>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</si>
  <si>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</si>
  <si>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</si>
  <si>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</si>
  <si>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</si>
  <si>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</si>
  <si>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</si>
  <si>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</si>
  <si>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</si>
  <si>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</si>
  <si>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</si>
  <si>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</si>
  <si>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</si>
  <si>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</si>
  <si>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</si>
  <si>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</si>
  <si>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</si>
  <si>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</si>
  <si>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</si>
  <si>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</si>
  <si>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</si>
  <si>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</si>
  <si>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</si>
  <si>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</si>
  <si>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</si>
  <si>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</si>
  <si>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</si>
  <si>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</si>
  <si>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</si>
  <si>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</si>
  <si>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</si>
  <si>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</si>
  <si>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</si>
  <si>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</si>
  <si>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</si>
  <si>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</si>
  <si>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</si>
  <si>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</si>
  <si>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</si>
  <si>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</si>
  <si>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</si>
  <si>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</si>
  <si>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</si>
  <si>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</si>
  <si>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</si>
  <si>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</si>
  <si>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</si>
  <si>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</si>
  <si>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</si>
  <si>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</si>
  <si>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</si>
  <si>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</si>
  <si>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</si>
  <si>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</si>
  <si>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</si>
  <si>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</si>
  <si>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</si>
  <si>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</si>
  <si>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</si>
  <si>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</si>
  <si>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</si>
  <si>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</si>
  <si>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</si>
  <si>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</si>
  <si>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</si>
  <si>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</si>
  <si>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</si>
  <si>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</si>
  <si>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</si>
  <si>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</si>
  <si>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</si>
  <si>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</si>
  <si>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</si>
  <si>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</si>
  <si>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</si>
  <si>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</si>
  <si>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</si>
  <si>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</si>
  <si>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</si>
  <si>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</si>
  <si>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</si>
  <si>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</si>
  <si>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</si>
  <si>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</si>
  <si>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</si>
  <si>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</si>
  <si>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</si>
  <si>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</si>
  <si>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</si>
  <si>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</si>
  <si>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</si>
  <si>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</si>
  <si>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</si>
  <si>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</si>
  <si>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</si>
  <si>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</si>
  <si>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</si>
  <si>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</si>
  <si>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</si>
  <si>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</si>
  <si>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</si>
  <si>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</si>
  <si>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</si>
  <si>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</si>
  <si>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</si>
  <si>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</si>
  <si>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</si>
  <si>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</si>
  <si>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</si>
  <si>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</si>
  <si>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</si>
  <si>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</si>
  <si>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</si>
  <si>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</si>
  <si>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</si>
  <si>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</si>
  <si>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</si>
  <si>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</si>
  <si>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</si>
  <si>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</si>
  <si>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</si>
  <si>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</si>
  <si>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</si>
  <si>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</si>
  <si>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</si>
  <si>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</si>
  <si>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</si>
  <si>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</si>
  <si>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</si>
  <si>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</si>
  <si>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</si>
  <si>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</si>
  <si>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</si>
  <si>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</si>
  <si>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</si>
  <si>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</si>
  <si>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</si>
  <si>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</si>
  <si>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</si>
  <si>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</si>
  <si>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</si>
  <si>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</si>
  <si>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</si>
  <si>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</si>
  <si>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</si>
  <si>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</si>
  <si>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</si>
  <si>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</si>
  <si>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</si>
  <si>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</si>
  <si>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</si>
  <si>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</si>
  <si>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</si>
  <si>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</si>
  <si>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</si>
  <si>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</si>
  <si>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</si>
  <si>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</si>
  <si>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</si>
  <si>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</si>
  <si>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</si>
  <si>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</si>
  <si>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</si>
  <si>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</si>
  <si>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</si>
  <si>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</si>
  <si>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</si>
  <si>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</si>
  <si>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</si>
  <si>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</si>
  <si>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</si>
  <si>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</si>
  <si>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</si>
  <si>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</si>
  <si>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</si>
  <si>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</si>
  <si>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</si>
  <si>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</si>
  <si>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</si>
  <si>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</si>
  <si>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</si>
  <si>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</si>
  <si>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</si>
  <si>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</si>
  <si>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</si>
  <si>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</si>
  <si>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</si>
  <si>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</si>
  <si>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</si>
  <si>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</si>
  <si>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</si>
  <si>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</si>
  <si>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</si>
  <si>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</si>
  <si>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</si>
  <si>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</si>
  <si>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</si>
  <si>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</si>
  <si>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</si>
  <si>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</si>
  <si>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</si>
  <si>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</si>
  <si>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</si>
  <si>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</si>
  <si>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</si>
  <si>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</si>
  <si>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</si>
  <si>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</si>
  <si>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</si>
  <si>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</si>
  <si>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</si>
  <si>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</si>
  <si>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</si>
  <si>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</si>
  <si>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</si>
  <si>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</si>
  <si>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</si>
  <si>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</si>
  <si>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</si>
  <si>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</si>
  <si>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</si>
  <si>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</si>
  <si>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</si>
  <si>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</si>
  <si>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</si>
  <si>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</si>
  <si>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</si>
  <si>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</si>
  <si>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</si>
  <si>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</si>
  <si>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</si>
  <si>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</si>
  <si>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</si>
  <si>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</si>
  <si>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</si>
  <si>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</si>
  <si>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</si>
  <si>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</si>
  <si>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</si>
  <si>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</si>
  <si>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</si>
  <si>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</si>
  <si>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</si>
  <si>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</si>
  <si>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</si>
  <si>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</si>
  <si>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</si>
  <si>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</si>
  <si>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</si>
  <si>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</si>
  <si>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</si>
  <si>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</si>
  <si>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</si>
  <si>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</si>
  <si>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</si>
  <si>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</si>
  <si>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</si>
  <si>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</si>
  <si>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</si>
  <si>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</si>
  <si>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</si>
  <si>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</si>
  <si>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</si>
  <si>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</si>
  <si>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</si>
  <si>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</si>
  <si>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</si>
  <si>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</si>
  <si>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</si>
  <si>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</si>
  <si>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</si>
  <si>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</si>
  <si>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</si>
  <si>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</si>
  <si>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</si>
  <si>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</si>
  <si>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</si>
  <si>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</si>
  <si>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</si>
  <si>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</si>
  <si>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</si>
  <si>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</si>
  <si>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</si>
  <si>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</si>
  <si>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</si>
  <si>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</si>
  <si>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</si>
  <si>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</si>
  <si>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</si>
  <si>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</si>
  <si>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</si>
  <si>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</si>
  <si>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</si>
  <si>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</si>
  <si>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</si>
  <si>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</si>
  <si>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</si>
  <si>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</si>
  <si>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</si>
  <si>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</si>
  <si>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</si>
  <si>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</si>
  <si>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</si>
  <si>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</si>
  <si>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</si>
  <si>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</si>
  <si>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</si>
  <si>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</si>
  <si>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</si>
  <si>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</si>
  <si>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</si>
  <si>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</si>
  <si>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</si>
  <si>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</si>
  <si>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</si>
  <si>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</si>
  <si>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</si>
  <si>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</si>
  <si>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</si>
  <si>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</si>
  <si>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</si>
  <si>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</si>
  <si>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</si>
  <si>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</si>
  <si>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</si>
  <si>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</si>
  <si>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</si>
  <si>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</si>
  <si>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</si>
  <si>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</si>
  <si>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</si>
  <si>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</si>
  <si>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</si>
  <si>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</si>
  <si>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</si>
  <si>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</si>
  <si>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</si>
  <si>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</si>
  <si>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</si>
  <si>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</si>
  <si>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</si>
  <si>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</si>
  <si>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</si>
  <si>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</si>
  <si>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</si>
  <si>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</si>
  <si>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</si>
  <si>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</si>
  <si>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</si>
  <si>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</si>
  <si>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</si>
  <si>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</si>
  <si>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</si>
  <si>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</si>
  <si>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</si>
  <si>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</si>
  <si>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</si>
  <si>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</si>
  <si>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</si>
  <si>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</si>
  <si>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</si>
  <si>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</si>
  <si>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</si>
  <si>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</si>
  <si>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</si>
  <si>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</si>
  <si>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</si>
  <si>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</si>
  <si>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</si>
  <si>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</si>
  <si>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</si>
  <si>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</si>
  <si>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</si>
  <si>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</si>
  <si>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</si>
  <si>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</si>
  <si>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</si>
  <si>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</si>
  <si>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</si>
  <si>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</si>
  <si>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</si>
  <si>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</si>
  <si>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</si>
  <si>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</si>
  <si>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</si>
  <si>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</si>
  <si>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</si>
  <si>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</si>
  <si>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</si>
  <si>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</si>
  <si>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</si>
  <si>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</si>
  <si>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</si>
  <si>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</si>
  <si>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</si>
  <si>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</si>
  <si>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</si>
  <si>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</si>
  <si>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</si>
  <si>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</si>
  <si>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</si>
  <si>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</si>
  <si>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</si>
  <si>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</si>
  <si>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</si>
  <si>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</si>
  <si>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</si>
  <si>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</si>
  <si>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</si>
  <si>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</si>
  <si>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</si>
  <si>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</si>
  <si>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</si>
  <si>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</si>
  <si>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</si>
  <si>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</si>
  <si>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</si>
  <si>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</si>
  <si>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</si>
  <si>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</si>
  <si>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</si>
  <si>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</si>
  <si>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</si>
  <si>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</si>
  <si>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</si>
  <si>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</si>
  <si>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</si>
  <si>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</si>
  <si>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</si>
  <si>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</si>
  <si>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</si>
  <si>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</si>
  <si>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</si>
  <si>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</si>
  <si>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</si>
  <si>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</si>
  <si>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</si>
  <si>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</si>
  <si>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</si>
  <si>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</si>
  <si>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</si>
  <si>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</si>
  <si>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</si>
  <si>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</si>
  <si>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</si>
  <si>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</si>
  <si>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</si>
  <si>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</si>
  <si>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</si>
  <si>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</si>
  <si>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</si>
  <si>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</si>
  <si>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</si>
  <si>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</si>
  <si>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</si>
  <si>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</si>
  <si>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</si>
  <si>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</si>
  <si>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</si>
  <si>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</si>
  <si>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</si>
  <si>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</si>
  <si>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</si>
  <si>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</si>
  <si>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</si>
  <si>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</si>
  <si>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</si>
  <si>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</si>
  <si>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</si>
  <si>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</si>
  <si>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</si>
  <si>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</si>
  <si>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</si>
  <si>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</si>
  <si>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</si>
  <si>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</si>
  <si>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</si>
  <si>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</si>
  <si>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</si>
  <si>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</si>
  <si>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</si>
  <si>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</si>
  <si>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</si>
  <si>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</si>
  <si>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</si>
  <si>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</si>
  <si>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</si>
  <si>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</si>
  <si>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</si>
  <si>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</si>
  <si>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</si>
  <si>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</si>
  <si>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</si>
  <si>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</si>
  <si>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</si>
  <si>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</si>
  <si>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</si>
  <si>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</si>
  <si>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</si>
  <si>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</si>
  <si>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</si>
  <si>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</si>
  <si>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</si>
  <si>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</si>
  <si>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</si>
  <si>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</si>
  <si>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</si>
  <si>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</si>
  <si>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</si>
  <si>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</si>
  <si>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</si>
  <si>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</si>
  <si>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</si>
  <si>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</si>
  <si>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</si>
  <si>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</si>
  <si>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</si>
  <si>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</si>
  <si>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</si>
  <si>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</si>
  <si>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</si>
  <si>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</si>
  <si>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</si>
  <si>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</si>
  <si>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</si>
  <si>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</si>
  <si>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</si>
  <si>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</si>
  <si>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</si>
  <si>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</si>
  <si>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</si>
  <si>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</si>
  <si>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</si>
  <si>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</si>
  <si>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</si>
  <si>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</si>
  <si>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</si>
  <si>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</si>
  <si>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</si>
  <si>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</si>
  <si>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</si>
  <si>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</si>
  <si>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</si>
  <si>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</si>
  <si>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</si>
  <si>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</si>
  <si>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</si>
  <si>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</si>
  <si>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</si>
  <si>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</si>
  <si>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</si>
  <si>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</si>
  <si>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</si>
  <si>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</si>
  <si>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</si>
  <si>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</si>
  <si>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</si>
  <si>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</si>
  <si>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</si>
  <si>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</si>
  <si>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</si>
  <si>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</si>
  <si>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</si>
  <si>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</si>
  <si>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</si>
  <si>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</si>
  <si>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</si>
  <si>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</si>
  <si>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</si>
  <si>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</si>
  <si>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</si>
  <si>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</si>
  <si>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</si>
  <si>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</si>
  <si>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</si>
  <si>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</si>
  <si>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</si>
  <si>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</si>
  <si>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</si>
  <si>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</si>
  <si>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</si>
  <si>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</si>
  <si>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</si>
  <si>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</si>
  <si>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</si>
  <si>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</si>
  <si>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</si>
  <si>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</si>
  <si>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</si>
  <si>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</si>
  <si>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</si>
  <si>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</si>
  <si>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</si>
  <si>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</si>
  <si>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</si>
  <si>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</si>
  <si>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</si>
  <si>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</si>
  <si>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</si>
  <si>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</si>
  <si>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</si>
  <si>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</si>
  <si>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</si>
  <si>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</si>
  <si>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</si>
  <si>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</si>
  <si>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</si>
  <si>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</si>
  <si>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</si>
  <si>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</si>
  <si>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</si>
  <si>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</si>
  <si>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</si>
  <si>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</si>
  <si>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</si>
  <si>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</si>
  <si>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</si>
  <si>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</si>
  <si>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</si>
  <si>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</si>
  <si>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</si>
  <si>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</si>
  <si>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</si>
  <si>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</si>
  <si>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</si>
  <si>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</si>
  <si>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</si>
  <si>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</si>
  <si>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</si>
  <si>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</si>
  <si>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</si>
  <si>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</si>
  <si>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</si>
  <si>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</si>
  <si>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</si>
  <si>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</si>
  <si>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</si>
  <si>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</si>
  <si>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</si>
  <si>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</si>
  <si>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</si>
  <si>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</si>
  <si>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</si>
  <si>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</si>
  <si>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</si>
  <si>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</si>
  <si>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</si>
  <si>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</si>
  <si>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</si>
  <si>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</si>
  <si>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</si>
  <si>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</si>
  <si>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</si>
  <si>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</si>
  <si>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</si>
  <si>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</si>
  <si>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</si>
  <si>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</si>
  <si>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</si>
  <si>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</si>
  <si>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</si>
  <si>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</si>
  <si>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</si>
  <si>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</si>
  <si>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</si>
  <si>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</si>
  <si>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</si>
  <si>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</si>
  <si>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</si>
  <si>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</si>
  <si>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</si>
  <si>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</si>
  <si>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</si>
  <si>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</si>
  <si>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</si>
  <si>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</si>
  <si>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</si>
  <si>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</si>
  <si>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</si>
  <si>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</si>
  <si>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</si>
  <si>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</si>
  <si>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</si>
  <si>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</si>
  <si>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</si>
  <si>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</si>
  <si>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</si>
  <si>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</si>
  <si>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</si>
  <si>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</si>
  <si>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</si>
  <si>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</si>
  <si>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</si>
  <si>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</si>
  <si>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</si>
  <si>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</si>
  <si>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</si>
  <si>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</si>
  <si>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</si>
  <si>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</si>
  <si>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</si>
  <si>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</si>
  <si>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</si>
  <si>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</si>
  <si>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</si>
  <si>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</si>
  <si>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</si>
  <si>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</si>
  <si>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</si>
  <si>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</si>
  <si>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</si>
  <si>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</si>
  <si>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</si>
  <si>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</si>
  <si>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</si>
  <si>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</si>
  <si>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</si>
  <si>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</si>
  <si>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</si>
  <si>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</si>
  <si>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</si>
  <si>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</si>
  <si>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</si>
  <si>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</si>
  <si>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</si>
  <si>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</si>
  <si>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</si>
  <si>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</si>
  <si>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</si>
  <si>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</si>
  <si>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</si>
  <si>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</si>
  <si>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</si>
  <si>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</si>
  <si>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</si>
  <si>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</si>
  <si>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</si>
  <si>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</si>
  <si>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</si>
  <si>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</si>
  <si>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</si>
  <si>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</si>
  <si>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</si>
  <si>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</si>
  <si>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</si>
  <si>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</si>
  <si>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</si>
  <si>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</si>
  <si>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</si>
  <si>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</si>
  <si>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</si>
  <si>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</si>
  <si>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</si>
  <si>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</si>
  <si>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</si>
  <si>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</si>
  <si>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</si>
  <si>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</si>
  <si>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</si>
  <si>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</si>
  <si>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</si>
  <si>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</si>
  <si>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</si>
  <si>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</si>
  <si>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</si>
  <si>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</si>
  <si>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</si>
  <si>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</si>
  <si>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</si>
  <si>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</si>
  <si>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</si>
  <si>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</si>
  <si>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</si>
  <si>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</si>
  <si>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</si>
  <si>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</si>
  <si>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</si>
  <si>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</si>
  <si>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</si>
  <si>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</si>
  <si>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</si>
  <si>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</si>
  <si>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</si>
  <si>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</si>
  <si>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</si>
  <si>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</si>
  <si>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</si>
  <si>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</si>
  <si>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</si>
  <si>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</si>
  <si>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</si>
  <si>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</si>
  <si>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</si>
  <si>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</si>
  <si>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</si>
  <si>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</si>
  <si>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</si>
  <si>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</si>
  <si>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</si>
  <si>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</si>
  <si>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</si>
  <si>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</si>
  <si>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</si>
  <si>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</si>
  <si>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</si>
  <si>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</si>
  <si>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</si>
  <si>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</si>
  <si>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</si>
  <si>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</si>
  <si>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</si>
  <si>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</si>
  <si>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</si>
  <si>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</si>
  <si>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</si>
  <si>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</si>
  <si>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</si>
  <si>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</si>
  <si>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</si>
  <si>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</si>
  <si>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</si>
  <si>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</si>
  <si>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</si>
  <si>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</si>
  <si>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</si>
  <si>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</si>
  <si>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</si>
  <si>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</si>
  <si>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</si>
  <si>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</si>
  <si>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</si>
  <si>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</si>
  <si>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</si>
  <si>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</si>
  <si>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</si>
  <si>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</si>
  <si>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</si>
  <si>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</si>
  <si>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</si>
  <si>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</si>
  <si>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</si>
  <si>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</si>
  <si>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</si>
  <si>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</si>
  <si>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</si>
  <si>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</si>
  <si>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</si>
  <si>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</si>
  <si>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</si>
  <si>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</si>
  <si>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</si>
  <si>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</si>
  <si>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</si>
  <si>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</si>
  <si>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</si>
  <si>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</si>
  <si>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</si>
  <si>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</si>
  <si>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</si>
  <si>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</si>
  <si>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</si>
  <si>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</si>
  <si>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</si>
  <si>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</si>
  <si>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</si>
  <si>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</si>
  <si>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</si>
  <si>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</si>
  <si>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</si>
  <si>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</si>
  <si>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</si>
  <si>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</si>
  <si>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</si>
  <si>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</si>
  <si>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</si>
  <si>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</si>
  <si>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</si>
  <si>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</si>
  <si>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</si>
  <si>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</si>
  <si>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</si>
  <si>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</si>
  <si>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</si>
  <si>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</si>
  <si>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</si>
  <si>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</si>
  <si>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</si>
  <si>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</si>
  <si>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</si>
  <si>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</si>
  <si>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</si>
  <si>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</si>
  <si>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</si>
  <si>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</si>
  <si>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</si>
  <si>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</si>
  <si>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</si>
  <si>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</si>
  <si>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</si>
  <si>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</si>
  <si>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</si>
  <si>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</si>
  <si>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</si>
  <si>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</si>
  <si>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</si>
  <si>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</si>
  <si>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</si>
  <si>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</si>
  <si>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</si>
  <si>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</si>
  <si>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</si>
  <si>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</si>
  <si>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</si>
  <si>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</si>
  <si>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</si>
  <si>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</si>
  <si>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</si>
  <si>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</si>
  <si>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</si>
  <si>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</si>
  <si>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</si>
  <si>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</si>
  <si>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</si>
  <si>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</si>
  <si>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</si>
  <si>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</si>
  <si>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</si>
  <si>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</si>
  <si>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</si>
  <si>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</si>
  <si>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</si>
  <si>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</si>
  <si>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</si>
  <si>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</si>
  <si>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</si>
  <si>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</si>
  <si>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</si>
  <si>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</si>
  <si>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</si>
  <si>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</si>
  <si>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</si>
  <si>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</si>
  <si>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</si>
  <si>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</si>
  <si>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</si>
  <si>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</si>
  <si>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</si>
  <si>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</si>
  <si>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</si>
  <si>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</si>
  <si>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</si>
  <si>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</si>
  <si>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</si>
  <si>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</si>
  <si>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</si>
  <si>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</si>
  <si>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</si>
  <si>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</si>
  <si>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</si>
  <si>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</si>
  <si>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</si>
  <si>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</si>
  <si>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</si>
  <si>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</si>
  <si>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</si>
  <si>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</si>
  <si>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</si>
  <si>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</si>
  <si>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</si>
  <si>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</si>
  <si>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</si>
  <si>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</si>
  <si>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</si>
  <si>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</si>
  <si>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</si>
  <si>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</si>
  <si>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</si>
  <si>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</si>
  <si>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</si>
  <si>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</si>
  <si>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</si>
  <si>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</si>
  <si>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</si>
  <si>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</si>
  <si>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</si>
  <si>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</si>
  <si>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</si>
  <si>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</si>
  <si>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</si>
  <si>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</si>
  <si>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</si>
  <si>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</si>
  <si>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</si>
  <si>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</si>
  <si>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</si>
  <si>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</si>
  <si>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</si>
  <si>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</si>
  <si>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</si>
  <si>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</si>
  <si>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</si>
  <si>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</si>
  <si>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</si>
  <si>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</si>
  <si>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</si>
  <si>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</si>
  <si>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</si>
  <si>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</si>
  <si>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</si>
  <si>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</si>
  <si>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</si>
  <si>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</si>
  <si>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</si>
  <si>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</si>
  <si>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</si>
  <si>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</si>
  <si>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</si>
  <si>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</si>
  <si>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</si>
  <si>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</si>
  <si>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</si>
  <si>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</si>
  <si>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</si>
  <si>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</si>
  <si>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</si>
  <si>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</si>
  <si>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</si>
  <si>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</si>
  <si>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</si>
  <si>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</si>
  <si>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</si>
  <si>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</si>
  <si>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</si>
  <si>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</si>
  <si>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</si>
  <si>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</si>
  <si>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</si>
  <si>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</si>
  <si>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</si>
  <si>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</si>
  <si>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</si>
  <si>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</si>
  <si>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</si>
  <si>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</si>
  <si>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</si>
  <si>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</si>
  <si>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</si>
  <si>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</si>
  <si>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</si>
  <si>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</si>
  <si>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</si>
  <si>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</si>
  <si>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</si>
  <si>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</si>
  <si>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</si>
  <si>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</si>
  <si>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</si>
  <si>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</si>
  <si>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</si>
  <si>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</si>
  <si>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</si>
  <si>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</si>
  <si>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</si>
  <si>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</si>
  <si>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</si>
  <si>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</si>
  <si>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</si>
  <si>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</si>
  <si>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</si>
  <si>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</si>
  <si>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</si>
  <si>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</si>
  <si>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</si>
  <si>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</si>
  <si>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</si>
  <si>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</si>
  <si>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</si>
  <si>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</si>
  <si>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</si>
  <si>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</si>
  <si>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</si>
  <si>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</si>
  <si>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</si>
  <si>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</si>
  <si>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</si>
  <si>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</si>
  <si>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</si>
  <si>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</si>
  <si>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</si>
  <si>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</si>
  <si>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</si>
  <si>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</si>
  <si>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</si>
  <si>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</si>
  <si>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</si>
  <si>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</si>
  <si>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</si>
  <si>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</si>
  <si>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</si>
  <si>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</si>
  <si>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</si>
  <si>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</si>
  <si>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</si>
  <si>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</si>
  <si>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</si>
  <si>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</si>
  <si>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</si>
  <si>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</si>
  <si>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</si>
  <si>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</si>
  <si>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</si>
  <si>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</si>
  <si>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</si>
  <si>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</si>
  <si>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</si>
  <si>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</si>
  <si>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</si>
  <si>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</si>
  <si>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</si>
  <si>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</si>
  <si>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</si>
  <si>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</si>
  <si>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</si>
  <si>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</si>
  <si>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</si>
  <si>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</si>
  <si>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</si>
  <si>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</si>
  <si>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</si>
  <si>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</si>
  <si>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</si>
  <si>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</si>
  <si>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</si>
  <si>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</si>
  <si>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</si>
  <si>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</si>
  <si>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</si>
  <si>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</si>
  <si>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</si>
  <si>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</si>
  <si>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</si>
  <si>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</si>
  <si>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</si>
  <si>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</si>
  <si>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</si>
  <si>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</si>
  <si>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</si>
  <si>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</si>
  <si>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</si>
  <si>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</si>
  <si>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</si>
  <si>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</si>
  <si>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</si>
  <si>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</si>
  <si>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</si>
  <si>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</si>
  <si>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</si>
  <si>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</si>
  <si>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</si>
  <si>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</si>
  <si>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</si>
  <si>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</si>
  <si>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</si>
  <si>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</si>
  <si>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</si>
  <si>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</si>
  <si>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</si>
  <si>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</si>
  <si>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</si>
  <si>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</si>
  <si>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</si>
  <si>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</si>
  <si>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</si>
  <si>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</si>
  <si>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</si>
  <si>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</si>
  <si>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</si>
  <si>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</si>
  <si>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</si>
  <si>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</si>
  <si>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</si>
  <si>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</si>
  <si>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</si>
  <si>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</si>
  <si>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</si>
  <si>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</si>
  <si>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</si>
  <si>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</si>
  <si>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</si>
  <si>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</si>
  <si>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</si>
  <si>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</si>
  <si>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</si>
  <si>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</si>
  <si>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</si>
  <si>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</si>
  <si>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</si>
  <si>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</si>
  <si>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</si>
  <si>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</si>
  <si>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</si>
  <si>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</si>
  <si>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</si>
  <si>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</si>
  <si>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</si>
  <si>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</si>
  <si>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</si>
  <si>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</si>
  <si>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</si>
  <si>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</si>
  <si>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</si>
  <si>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</si>
  <si>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</si>
  <si>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</si>
  <si>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</si>
  <si>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</si>
  <si>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</si>
  <si>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</si>
  <si>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</si>
  <si>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</si>
  <si>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</si>
  <si>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</si>
  <si>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</si>
  <si>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</si>
  <si>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</si>
  <si>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</si>
  <si>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</si>
  <si>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</si>
  <si>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</si>
  <si>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</si>
  <si>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</si>
  <si>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</si>
  <si>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</si>
  <si>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</si>
  <si>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</si>
  <si>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</si>
  <si>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</si>
  <si>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</si>
  <si>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</si>
  <si>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</si>
  <si>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</si>
  <si>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</si>
  <si>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</si>
  <si>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</si>
  <si>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</si>
  <si>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</si>
  <si>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</si>
  <si>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</si>
  <si>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</si>
  <si>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</si>
  <si>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</si>
  <si>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</si>
  <si>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</si>
  <si>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</si>
  <si>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</si>
  <si>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</si>
  <si>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</si>
  <si>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</si>
  <si>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</si>
  <si>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</si>
  <si>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</si>
  <si>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</si>
  <si>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</si>
  <si>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</si>
  <si>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</si>
  <si>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</si>
  <si>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</si>
  <si>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</si>
  <si>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</si>
  <si>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</si>
  <si>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</si>
  <si>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</si>
  <si>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</si>
  <si>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</si>
  <si>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</si>
  <si>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</si>
  <si>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</si>
  <si>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</si>
  <si>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</si>
  <si>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</si>
  <si>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</si>
  <si>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</si>
  <si>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</si>
  <si>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</si>
  <si>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</si>
  <si>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</si>
  <si>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</si>
  <si>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</si>
  <si>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</si>
  <si>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</si>
  <si>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</si>
  <si>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</si>
  <si>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</si>
  <si>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</si>
  <si>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</si>
  <si>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</si>
  <si>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</si>
  <si>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</si>
  <si>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</si>
  <si>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</si>
  <si>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</si>
  <si>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</si>
  <si>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</si>
  <si>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</si>
  <si>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</si>
  <si>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</si>
  <si>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</si>
  <si>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</si>
  <si>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</si>
  <si>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</si>
  <si>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</si>
  <si>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</si>
  <si>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</si>
  <si>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</si>
  <si>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</si>
  <si>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</si>
  <si>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</si>
  <si>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</si>
  <si>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</si>
  <si>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</si>
  <si>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</si>
  <si>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</si>
  <si>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</si>
  <si>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</si>
  <si>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</si>
  <si>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</si>
  <si>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</si>
  <si>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</si>
  <si>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</si>
  <si>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</si>
  <si>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</si>
  <si>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</si>
  <si>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</si>
  <si>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</si>
  <si>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</si>
  <si>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</si>
  <si>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</si>
  <si>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</si>
  <si>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</si>
  <si>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</si>
  <si>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</si>
  <si>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</si>
  <si>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</si>
  <si>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</si>
  <si>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</si>
  <si>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</si>
  <si>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</si>
  <si>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</si>
  <si>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</si>
  <si>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</si>
  <si>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</si>
  <si>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</si>
  <si>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</si>
  <si>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</si>
  <si>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</si>
  <si>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</si>
  <si>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</si>
  <si>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</si>
  <si>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</si>
  <si>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</si>
  <si>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</si>
  <si>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</si>
  <si>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</si>
  <si>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</si>
  <si>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</si>
  <si>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</si>
  <si>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</si>
  <si>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</si>
  <si>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</si>
  <si>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</si>
  <si>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</si>
  <si>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</si>
  <si>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</si>
  <si>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</si>
  <si>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</si>
  <si>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</si>
  <si>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</si>
  <si>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</si>
  <si>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</si>
  <si>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</si>
  <si>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</si>
  <si>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</si>
  <si>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</si>
  <si>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</si>
  <si>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</si>
  <si>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</si>
  <si>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</si>
  <si>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</si>
  <si>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</si>
  <si>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</si>
  <si>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</si>
  <si>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</si>
  <si>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</si>
  <si>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</si>
  <si>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</si>
  <si>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</si>
  <si>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</si>
  <si>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</si>
  <si>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</si>
  <si>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</si>
  <si>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</si>
  <si>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</si>
  <si>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</si>
  <si>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</si>
  <si>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</si>
  <si>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</si>
  <si>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</si>
  <si>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</si>
  <si>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</si>
  <si>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</si>
  <si>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</si>
  <si>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</si>
  <si>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</si>
  <si>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</si>
  <si>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</si>
  <si>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</si>
  <si>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</si>
  <si>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</si>
  <si>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</si>
  <si>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</si>
  <si>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</si>
  <si>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</si>
  <si>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</si>
  <si>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</si>
  <si>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</si>
  <si>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</si>
  <si>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</si>
  <si>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</si>
  <si>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</si>
  <si>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</si>
  <si>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</si>
  <si>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</si>
  <si>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</si>
  <si>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</si>
  <si>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</si>
  <si>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</si>
  <si>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</si>
  <si>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</si>
  <si>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</si>
  <si>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</si>
  <si>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</si>
  <si>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</si>
  <si>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</si>
  <si>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</si>
  <si>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</si>
  <si>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</si>
  <si>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</si>
  <si>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</si>
  <si>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</si>
  <si>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</si>
  <si>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</si>
  <si>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</si>
  <si>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</si>
  <si>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</si>
  <si>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</si>
  <si>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</si>
  <si>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</si>
  <si>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</si>
  <si>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</si>
  <si>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</si>
  <si>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</si>
  <si>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</si>
  <si>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</si>
  <si>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</si>
  <si>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</si>
  <si>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</si>
  <si>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</si>
  <si>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</si>
  <si>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</si>
  <si>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</si>
  <si>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</si>
  <si>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</si>
  <si>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</si>
  <si>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</si>
  <si>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</si>
  <si>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</si>
  <si>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</si>
  <si>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</si>
  <si>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</si>
  <si>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</si>
  <si>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</si>
  <si>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</si>
  <si>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</si>
  <si>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</si>
  <si>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</si>
  <si>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</si>
  <si>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</si>
  <si>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</si>
  <si>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</si>
  <si>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</si>
  <si>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</si>
  <si>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</si>
  <si>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</si>
  <si>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</si>
  <si>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</si>
  <si>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</si>
  <si>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</si>
  <si>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</si>
  <si>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</si>
  <si>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</si>
  <si>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</si>
  <si>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</si>
  <si>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</si>
  <si>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</si>
  <si>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</si>
  <si>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</si>
  <si>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</si>
  <si>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</si>
  <si>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</si>
  <si>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</si>
  <si>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</si>
  <si>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</si>
  <si>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</si>
  <si>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</si>
  <si>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</si>
  <si>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</si>
  <si>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</si>
  <si>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</si>
  <si>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</si>
  <si>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</si>
  <si>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</si>
  <si>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</si>
  <si>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</si>
  <si>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</si>
  <si>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</si>
  <si>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</si>
  <si>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</si>
  <si>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</si>
  <si>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</si>
  <si>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</si>
  <si>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</si>
  <si>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</si>
  <si>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</si>
  <si>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</si>
  <si>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</si>
  <si>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</si>
  <si>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</si>
  <si>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</si>
  <si>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</si>
  <si>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</si>
  <si>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</si>
  <si>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</si>
  <si>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</si>
  <si>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</si>
  <si>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</si>
  <si>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</si>
  <si>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</si>
  <si>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</si>
  <si>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</si>
  <si>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</si>
  <si>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</si>
  <si>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</si>
  <si>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</si>
  <si>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</si>
  <si>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</si>
  <si>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</si>
  <si>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</si>
  <si>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</si>
  <si>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</si>
  <si>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</si>
  <si>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</si>
  <si>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</si>
  <si>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</si>
  <si>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</si>
  <si>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</si>
  <si>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</si>
  <si>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</si>
  <si>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</si>
  <si>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</si>
  <si>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</si>
  <si>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</si>
  <si>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</si>
  <si>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</si>
  <si>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</si>
  <si>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</si>
  <si>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</si>
  <si>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</si>
  <si>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</si>
  <si>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</si>
  <si>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</si>
  <si>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</si>
  <si>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</si>
  <si>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</si>
  <si>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</si>
  <si>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</si>
  <si>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</si>
  <si>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</si>
  <si>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</si>
  <si>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</si>
  <si>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</si>
  <si>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</si>
  <si>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</si>
  <si>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</si>
  <si>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</si>
  <si>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</si>
  <si>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</si>
  <si>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</si>
  <si>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</si>
  <si>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</si>
  <si>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</si>
  <si>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</si>
  <si>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</si>
  <si>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</si>
  <si>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</si>
  <si>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</si>
  <si>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</si>
  <si>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</si>
  <si>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</si>
  <si>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</si>
  <si>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</si>
  <si>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</si>
  <si>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</si>
  <si>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</si>
  <si>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</si>
  <si>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</si>
  <si>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</si>
  <si>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</si>
  <si>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</si>
  <si>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</si>
  <si>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</si>
  <si>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</si>
  <si>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</si>
  <si>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</si>
  <si>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</si>
  <si>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</si>
  <si>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</si>
  <si>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</si>
  <si>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</si>
  <si>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</si>
  <si>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</si>
  <si>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</si>
  <si>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</si>
  <si>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</si>
  <si>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</si>
  <si>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</si>
  <si>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</si>
  <si>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</si>
  <si>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</si>
  <si>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</si>
  <si>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</si>
  <si>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</si>
  <si>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</si>
  <si>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</si>
  <si>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</si>
  <si>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</si>
  <si>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</si>
  <si>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</si>
  <si>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</si>
  <si>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</si>
  <si>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</si>
  <si>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</si>
  <si>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</si>
  <si>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</si>
  <si>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</si>
  <si>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</si>
  <si>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</si>
  <si>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</si>
  <si>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</si>
  <si>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</si>
  <si>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</si>
  <si>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</si>
  <si>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</si>
  <si>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</si>
  <si>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</si>
  <si>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</si>
  <si>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</si>
  <si>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</si>
  <si>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</si>
  <si>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</si>
  <si>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</si>
  <si>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</si>
  <si>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</si>
  <si>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</si>
  <si>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</si>
  <si>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</si>
  <si>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</si>
  <si>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</si>
  <si>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</si>
  <si>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</si>
  <si>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</si>
  <si>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</si>
  <si>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</si>
  <si>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</si>
  <si>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</si>
  <si>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</si>
  <si>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</si>
  <si>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</si>
  <si>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</si>
  <si>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</si>
  <si>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</si>
  <si>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</si>
  <si>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</si>
  <si>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</si>
  <si>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</si>
  <si>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</si>
  <si>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</si>
  <si>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</si>
  <si>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</si>
  <si>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</si>
  <si>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</si>
  <si>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</si>
  <si>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</si>
  <si>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</si>
  <si>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</si>
  <si>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</si>
  <si>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</si>
  <si>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</si>
  <si>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</si>
  <si>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</si>
  <si>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</si>
  <si>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</si>
  <si>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</si>
  <si>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</si>
  <si>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</si>
  <si>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</si>
  <si>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</si>
  <si>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</si>
  <si>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</si>
  <si>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</si>
  <si>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</si>
  <si>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</si>
  <si>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</si>
  <si>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</si>
  <si>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</si>
  <si>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</si>
  <si>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</si>
  <si>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</si>
  <si>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</si>
  <si>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</si>
  <si>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</si>
  <si>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</si>
  <si>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</si>
  <si>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</si>
  <si>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</si>
  <si>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</si>
  <si>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</si>
  <si>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</si>
  <si>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</si>
  <si>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</si>
  <si>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</si>
  <si>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</si>
  <si>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</si>
  <si>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</si>
  <si>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</si>
  <si>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</si>
  <si>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</si>
  <si>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</si>
  <si>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</si>
  <si>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</si>
  <si>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</si>
  <si>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</si>
  <si>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</si>
  <si>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</si>
  <si>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</si>
  <si>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</si>
  <si>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</si>
  <si>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</si>
  <si>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</si>
  <si>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</si>
  <si>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</si>
  <si>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</si>
  <si>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</si>
  <si>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</si>
  <si>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</si>
  <si>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</si>
  <si>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</si>
  <si>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</si>
  <si>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</si>
  <si>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</si>
  <si>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</si>
  <si>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</si>
  <si>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</si>
  <si>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</si>
  <si>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</si>
  <si>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</si>
  <si>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</si>
  <si>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</si>
  <si>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</si>
  <si>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</si>
  <si>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</si>
  <si>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</si>
  <si>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</si>
  <si>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</si>
  <si>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</si>
  <si>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</si>
  <si>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</si>
  <si>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</si>
  <si>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</si>
  <si>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</si>
  <si>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</si>
  <si>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</si>
  <si>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</si>
  <si>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</si>
  <si>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</si>
  <si>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</si>
  <si>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</si>
  <si>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</si>
  <si>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</si>
  <si>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</si>
  <si>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</si>
  <si>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</si>
  <si>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</si>
  <si>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</si>
  <si>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</si>
  <si>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</si>
  <si>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</si>
  <si>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</si>
  <si>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</si>
  <si>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</si>
  <si>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</si>
  <si>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</si>
  <si>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</si>
  <si>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</si>
  <si>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</si>
  <si>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</si>
  <si>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</si>
  <si>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</si>
  <si>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</si>
  <si>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</si>
  <si>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</si>
  <si>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</si>
  <si>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</si>
  <si>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</si>
  <si>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</si>
  <si>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</si>
  <si>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</si>
  <si>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</si>
  <si>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</si>
  <si>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</si>
  <si>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</si>
  <si>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</si>
  <si>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</si>
  <si>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</si>
  <si>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</si>
  <si>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</si>
  <si>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</si>
  <si>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</si>
  <si>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</si>
  <si>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</si>
  <si>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</si>
  <si>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</si>
  <si>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</si>
  <si>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</si>
  <si>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</si>
  <si>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</si>
  <si>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</si>
  <si>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</si>
  <si>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</si>
  <si>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</si>
  <si>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</si>
  <si>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</si>
  <si>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</si>
  <si>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</si>
  <si>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</si>
  <si>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</si>
  <si>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</si>
  <si>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</si>
  <si>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</si>
  <si>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</si>
  <si>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</si>
  <si>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</si>
  <si>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</si>
  <si>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</si>
  <si>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</si>
  <si>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</si>
  <si>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</si>
  <si>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</si>
  <si>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</si>
  <si>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</si>
  <si>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</si>
  <si>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</si>
  <si>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</si>
  <si>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</si>
  <si>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</si>
  <si>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</si>
  <si>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</si>
  <si>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</si>
  <si>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</si>
  <si>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</si>
  <si>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</si>
  <si>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</si>
  <si>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</si>
  <si>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</si>
  <si>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</si>
  <si>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</si>
  <si>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</si>
  <si>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</si>
  <si>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</si>
  <si>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</si>
  <si>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</si>
  <si>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</si>
  <si>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</si>
  <si>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</si>
  <si>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</si>
  <si>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</si>
  <si>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</si>
  <si>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</si>
  <si>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</si>
  <si>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</si>
  <si>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</si>
  <si>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</si>
  <si>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</si>
  <si>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</si>
  <si>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</si>
  <si>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</si>
  <si>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</si>
  <si>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</si>
  <si>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</si>
  <si>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</si>
  <si>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</si>
  <si>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</si>
  <si>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</si>
  <si>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</si>
  <si>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</si>
  <si>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</si>
  <si>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</si>
  <si>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</si>
  <si>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</si>
  <si>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</si>
  <si>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</si>
  <si>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</si>
  <si>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</si>
  <si>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</si>
  <si>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</si>
  <si>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</si>
  <si>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</si>
  <si>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</si>
  <si>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</si>
  <si>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</si>
  <si>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</si>
  <si>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</si>
  <si>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</si>
  <si>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</si>
  <si>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</si>
  <si>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</si>
  <si>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</si>
  <si>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</si>
  <si>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</si>
  <si>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</si>
  <si>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</si>
  <si>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</si>
  <si>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</si>
  <si>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</si>
  <si>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</si>
  <si>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</si>
  <si>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</si>
  <si>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</si>
  <si>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</si>
  <si>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</si>
  <si>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</si>
  <si>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</si>
  <si>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</si>
  <si>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</si>
  <si>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</si>
  <si>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</si>
  <si>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</si>
  <si>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</si>
  <si>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</si>
  <si>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</si>
  <si>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</si>
  <si>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</si>
  <si>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</si>
  <si>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</si>
  <si>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</si>
  <si>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</si>
  <si>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</si>
  <si>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</si>
  <si>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</si>
  <si>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</si>
  <si>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</si>
  <si>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</si>
  <si>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</si>
  <si>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</si>
  <si>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</si>
  <si>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</si>
  <si>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</si>
  <si>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</si>
  <si>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</si>
  <si>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</si>
  <si>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</si>
  <si>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</si>
  <si>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</si>
  <si>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</si>
  <si>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</si>
  <si>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</si>
  <si>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</si>
  <si>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</si>
  <si>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</si>
  <si>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</si>
  <si>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</si>
  <si>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</si>
  <si>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</si>
  <si>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</si>
  <si>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</si>
  <si>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</si>
  <si>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</si>
  <si>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</si>
  <si>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</si>
  <si>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</si>
  <si>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</si>
  <si>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</si>
  <si>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</si>
  <si>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</si>
  <si>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</si>
  <si>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</si>
  <si>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</si>
  <si>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</si>
  <si>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</si>
  <si>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</si>
  <si>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</si>
  <si>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</si>
  <si>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</si>
  <si>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</si>
  <si>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</si>
  <si>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</si>
  <si>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</si>
  <si>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</si>
  <si>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</si>
  <si>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</si>
  <si>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</si>
  <si>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</si>
  <si>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</si>
  <si>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</si>
  <si>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</si>
  <si>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</si>
  <si>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</si>
  <si>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</si>
  <si>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</si>
  <si>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</si>
  <si>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</si>
  <si>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</si>
  <si>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</si>
  <si>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</si>
  <si>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</si>
  <si>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</si>
  <si>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</si>
  <si>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</si>
  <si>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</si>
  <si>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</si>
  <si>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</si>
  <si>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</si>
  <si>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</si>
  <si>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</si>
  <si>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</si>
  <si>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</si>
  <si>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</si>
  <si>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</si>
  <si>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</si>
  <si>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</si>
  <si>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</si>
  <si>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</si>
  <si>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</si>
  <si>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</si>
  <si>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</si>
  <si>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</si>
  <si>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</si>
  <si>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</si>
  <si>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</si>
  <si>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</si>
  <si>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</si>
  <si>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</si>
  <si>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</si>
  <si>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</si>
  <si>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</si>
  <si>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</si>
  <si>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</si>
  <si>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</si>
  <si>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</si>
  <si>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</si>
  <si>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</si>
  <si>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</si>
  <si>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</si>
  <si>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</si>
  <si>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</si>
  <si>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</si>
  <si>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</si>
  <si>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</si>
  <si>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</si>
  <si>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</si>
  <si>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</si>
  <si>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</si>
  <si>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</si>
  <si>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</si>
  <si>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</si>
  <si>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</si>
  <si>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</si>
  <si>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</si>
  <si>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</si>
  <si>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</si>
  <si>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</si>
  <si>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</si>
  <si>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</si>
  <si>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</si>
  <si>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</si>
  <si>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</si>
  <si>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</si>
  <si>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</si>
  <si>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</si>
  <si>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</si>
  <si>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</si>
  <si>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</si>
  <si>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</si>
  <si>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</si>
  <si>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</si>
  <si>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</si>
  <si>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</si>
  <si>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</si>
  <si>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</si>
  <si>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</si>
  <si>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</si>
  <si>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</si>
  <si>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</si>
  <si>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</si>
  <si>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</si>
  <si>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</si>
  <si>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</si>
  <si>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</si>
  <si>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</si>
  <si>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</si>
  <si>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</si>
  <si>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</si>
  <si>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</si>
  <si>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</si>
  <si>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</si>
  <si>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</si>
  <si>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</si>
  <si>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</si>
  <si>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</si>
  <si>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</si>
  <si>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</si>
  <si>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</si>
  <si>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</si>
  <si>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</si>
  <si>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</si>
  <si>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</si>
  <si>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</si>
  <si>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</si>
  <si>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</si>
  <si>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</si>
  <si>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</si>
  <si>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</si>
  <si>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</si>
  <si>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</si>
  <si>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</si>
  <si>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</si>
  <si>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</si>
  <si>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</si>
  <si>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</si>
  <si>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</si>
  <si>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</si>
  <si>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</si>
  <si>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</si>
  <si>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</si>
  <si>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</si>
  <si>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</si>
  <si>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</si>
  <si>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</si>
  <si>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</si>
  <si>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</si>
  <si>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</si>
  <si>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</si>
  <si>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</si>
  <si>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</si>
  <si>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</si>
  <si>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</si>
  <si>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</si>
  <si>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</si>
  <si>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</si>
  <si>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</si>
  <si>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</si>
  <si>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</si>
  <si>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</si>
  <si>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</si>
  <si>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</si>
  <si>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</si>
  <si>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</si>
  <si>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</si>
  <si>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</si>
  <si>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</si>
  <si>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</si>
  <si>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</si>
  <si>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</si>
  <si>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</si>
  <si>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</si>
  <si>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</si>
  <si>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</si>
  <si>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</si>
  <si>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</si>
  <si>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</si>
  <si>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</si>
  <si>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</si>
  <si>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</si>
  <si>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</si>
  <si>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</si>
  <si>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</si>
  <si>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</si>
  <si>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</si>
  <si>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</si>
  <si>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</si>
  <si>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</si>
  <si>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</si>
  <si>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</si>
  <si>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</si>
  <si>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</si>
  <si>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</si>
  <si>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</si>
  <si>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</si>
  <si>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</si>
  <si>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</si>
  <si>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</si>
  <si>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</si>
  <si>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</si>
  <si>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</si>
  <si>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</si>
  <si>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</si>
  <si>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</si>
  <si>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</si>
  <si>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</si>
  <si>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</si>
  <si>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</si>
  <si>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</si>
  <si>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</si>
  <si>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</si>
  <si>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</si>
  <si>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</si>
  <si>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</si>
  <si>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</si>
  <si>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</si>
  <si>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</si>
  <si>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</si>
  <si>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</si>
  <si>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</si>
  <si>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</si>
  <si>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</si>
  <si>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</si>
  <si>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</si>
  <si>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</si>
  <si>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</si>
  <si>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</si>
  <si>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</si>
  <si>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</si>
  <si>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</si>
  <si>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</si>
  <si>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</si>
  <si>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</si>
  <si>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</si>
  <si>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</si>
  <si>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</si>
  <si>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</si>
  <si>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</si>
  <si>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</si>
  <si>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</si>
  <si>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</si>
  <si>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</si>
  <si>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</si>
  <si>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</si>
  <si>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</si>
  <si>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</si>
  <si>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</si>
  <si>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</si>
  <si>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</si>
  <si>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</si>
  <si>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</si>
  <si>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</si>
  <si>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</si>
  <si>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</si>
  <si>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</si>
  <si>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</si>
  <si>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</si>
  <si>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</si>
  <si>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</si>
  <si>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</si>
  <si>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</si>
  <si>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</si>
  <si>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</si>
  <si>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</si>
  <si>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</si>
  <si>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</si>
  <si>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</si>
  <si>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</si>
  <si>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</si>
  <si>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</si>
  <si>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</si>
  <si>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</si>
  <si>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</si>
  <si>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</si>
  <si>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</si>
  <si>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</si>
  <si>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</si>
  <si>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</si>
  <si>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</si>
  <si>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</si>
  <si>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</si>
  <si>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</si>
  <si>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</si>
  <si>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</si>
  <si>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</si>
  <si>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</si>
  <si>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</si>
  <si>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</si>
  <si>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</si>
  <si>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</si>
  <si>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</si>
  <si>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</si>
  <si>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</si>
  <si>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</si>
  <si>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</si>
  <si>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</si>
  <si>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</si>
  <si>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</si>
  <si>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</si>
  <si>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</si>
  <si>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</si>
  <si>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</si>
  <si>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</si>
  <si>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</si>
  <si>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</si>
  <si>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</si>
  <si>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</si>
  <si>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</si>
  <si>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</si>
  <si>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</si>
  <si>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</si>
  <si>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</si>
  <si>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</si>
  <si>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</si>
  <si>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</si>
  <si>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</si>
  <si>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</si>
  <si>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</si>
  <si>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</si>
  <si>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</si>
  <si>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</si>
  <si>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</si>
  <si>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</si>
  <si>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</si>
  <si>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</si>
  <si>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</si>
  <si>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</si>
  <si>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</si>
  <si>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</si>
  <si>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</si>
  <si>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</si>
  <si>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</si>
  <si>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</si>
  <si>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</si>
  <si>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</si>
  <si>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</si>
  <si>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</si>
  <si>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</si>
  <si>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</si>
  <si>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</si>
  <si>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</si>
  <si>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</si>
  <si>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</si>
  <si>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</si>
  <si>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</si>
  <si>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</si>
  <si>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</si>
  <si>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</si>
  <si>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</si>
  <si>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</si>
  <si>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</si>
  <si>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</si>
  <si>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</si>
  <si>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</si>
  <si>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</si>
  <si>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</si>
  <si>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</si>
  <si>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</si>
  <si>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</si>
  <si>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</si>
  <si>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</si>
  <si>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</si>
  <si>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</si>
  <si>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</si>
  <si>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</si>
  <si>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</si>
  <si>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</si>
  <si>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</si>
  <si>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</si>
  <si>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</si>
  <si>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</si>
  <si>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</si>
  <si>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</si>
  <si>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</si>
  <si>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</si>
  <si>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</si>
  <si>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</si>
  <si>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</si>
  <si>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</si>
  <si>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</si>
  <si>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</si>
  <si>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</si>
  <si>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</si>
  <si>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</si>
  <si>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</si>
  <si>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</si>
  <si>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</si>
  <si>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</si>
  <si>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</si>
  <si>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</si>
  <si>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</si>
  <si>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</si>
  <si>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</si>
  <si>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</si>
  <si>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</si>
  <si>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</si>
  <si>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</si>
  <si>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</si>
  <si>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</si>
  <si>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</si>
  <si>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</si>
  <si>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</si>
  <si>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</si>
  <si>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</si>
  <si>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</si>
  <si>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</si>
  <si>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</si>
  <si>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</si>
  <si>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</si>
  <si>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</si>
  <si>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</si>
  <si>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</si>
  <si>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</si>
  <si>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</si>
  <si>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</si>
  <si>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</si>
  <si>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</si>
  <si>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</si>
  <si>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</si>
  <si>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</si>
  <si>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</si>
  <si>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</si>
  <si>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</si>
  <si>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</si>
  <si>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</si>
  <si>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</si>
  <si>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</si>
  <si>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</si>
  <si>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</si>
  <si>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</si>
  <si>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</si>
  <si>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</si>
  <si>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</si>
  <si>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</si>
  <si>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</si>
  <si>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</si>
  <si>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</si>
  <si>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</si>
  <si>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</si>
  <si>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</si>
  <si>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</si>
  <si>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</si>
  <si>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</si>
  <si>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</si>
  <si>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</si>
  <si>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</si>
  <si>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</si>
  <si>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</si>
  <si>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</si>
  <si>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</si>
  <si>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</si>
  <si>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</si>
  <si>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</si>
  <si>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</si>
  <si>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</si>
  <si>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</si>
  <si>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</si>
  <si>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</si>
  <si>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</si>
  <si>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</si>
  <si>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</si>
  <si>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</si>
  <si>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</si>
  <si>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</si>
  <si>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</si>
  <si>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</si>
  <si>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</si>
  <si>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</si>
  <si>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</si>
  <si>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</si>
  <si>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</si>
  <si>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</si>
  <si>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</si>
  <si>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</si>
  <si>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</si>
  <si>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</si>
  <si>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</si>
  <si>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</si>
  <si>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</si>
  <si>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</si>
  <si>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</si>
  <si>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</si>
  <si>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</si>
  <si>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</si>
  <si>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</si>
  <si>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</si>
  <si>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</si>
  <si>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</si>
  <si>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</si>
  <si>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</si>
  <si>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</si>
  <si>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</si>
  <si>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</si>
  <si>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</si>
  <si>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</si>
  <si>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</si>
  <si>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</si>
  <si>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</si>
  <si>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</si>
  <si>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</si>
  <si>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</si>
  <si>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</si>
  <si>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</si>
  <si>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</si>
  <si>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</si>
  <si>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</si>
  <si>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</si>
  <si>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</si>
  <si>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</si>
  <si>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</si>
  <si>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</si>
  <si>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</si>
  <si>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</si>
  <si>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</si>
  <si>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</si>
  <si>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</si>
  <si>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</si>
  <si>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</si>
  <si>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</si>
  <si>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</si>
  <si>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</si>
  <si>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</si>
  <si>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</si>
  <si>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</si>
  <si>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</si>
  <si>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</si>
  <si>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</si>
  <si>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</si>
  <si>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</si>
  <si>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</si>
  <si>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</si>
  <si>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</si>
  <si>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</si>
  <si>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</si>
  <si>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</si>
  <si>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</si>
  <si>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</si>
  <si>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</si>
  <si>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</si>
  <si>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</si>
  <si>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</si>
  <si>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</si>
  <si>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</si>
  <si>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</si>
  <si>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</si>
  <si>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</si>
  <si>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</si>
  <si>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</si>
  <si>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</si>
  <si>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</si>
  <si>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</si>
  <si>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</si>
  <si>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</si>
  <si>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</si>
  <si>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</si>
  <si>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</si>
  <si>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</si>
  <si>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</si>
  <si>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</si>
  <si>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</si>
  <si>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</si>
  <si>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</si>
  <si>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</si>
  <si>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</si>
  <si>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</si>
  <si>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</si>
  <si>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</si>
  <si>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</si>
  <si>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</si>
  <si>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</si>
  <si>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</si>
  <si>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</si>
  <si>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</si>
  <si>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</si>
  <si>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</si>
  <si>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</si>
  <si>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</si>
  <si>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</si>
  <si>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</si>
  <si>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</si>
  <si>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</si>
  <si>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</si>
  <si>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</si>
  <si>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</si>
  <si>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</si>
  <si>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</si>
  <si>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</si>
  <si>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</si>
  <si>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</si>
  <si>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</si>
  <si>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</si>
  <si>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</si>
  <si>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</si>
  <si>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</si>
  <si>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</si>
  <si>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</si>
  <si>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</si>
  <si>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</si>
  <si>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</si>
  <si>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</si>
  <si>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</si>
  <si>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</si>
  <si>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</si>
  <si>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</si>
  <si>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</si>
  <si>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</si>
  <si>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</si>
  <si>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</si>
  <si>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</si>
  <si>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</si>
  <si>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</si>
  <si>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</si>
  <si>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</si>
  <si>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</si>
  <si>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</si>
  <si>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</si>
  <si>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</si>
  <si>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</si>
  <si>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</si>
  <si>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</si>
  <si>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</si>
  <si>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</si>
  <si>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</si>
  <si>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</si>
  <si>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</si>
  <si>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</si>
  <si>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</si>
  <si>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</si>
  <si>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</si>
  <si>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</si>
  <si>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</si>
  <si>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</si>
  <si>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</si>
  <si>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</si>
  <si>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</si>
  <si>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</si>
  <si>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</si>
  <si>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</si>
  <si>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</si>
  <si>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</si>
  <si>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</si>
  <si>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</si>
  <si>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</si>
  <si>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</si>
  <si>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</si>
  <si>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</si>
  <si>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</si>
  <si>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</si>
  <si>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</si>
  <si>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</si>
  <si>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</si>
  <si>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</si>
  <si>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</si>
  <si>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</si>
  <si>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</si>
  <si>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</si>
  <si>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</si>
  <si>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</si>
  <si>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</si>
  <si>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</si>
  <si>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</si>
  <si>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</si>
  <si>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</si>
  <si>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</si>
  <si>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</si>
  <si>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</si>
  <si>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</si>
  <si>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</si>
  <si>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</si>
  <si>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</si>
  <si>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</si>
  <si>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</si>
  <si>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</si>
  <si>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</si>
  <si>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</si>
  <si>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</si>
  <si>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</si>
  <si>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</si>
  <si>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</si>
  <si>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</si>
  <si>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</si>
  <si>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</si>
  <si>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</si>
  <si>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</si>
  <si>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</si>
  <si>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</si>
  <si>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</si>
  <si>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</si>
  <si>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</si>
  <si>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</si>
  <si>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</si>
  <si>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</si>
  <si>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</si>
  <si>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</si>
  <si>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</si>
  <si>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</si>
  <si>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</si>
  <si>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</si>
  <si>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</si>
  <si>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</si>
  <si>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</si>
  <si>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</si>
  <si>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</si>
  <si>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</si>
  <si>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</si>
  <si>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</si>
  <si>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</si>
  <si>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</si>
  <si>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</si>
  <si>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</si>
  <si>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</si>
  <si>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</si>
  <si>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</si>
  <si>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</si>
  <si>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</si>
  <si>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</si>
  <si>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</si>
  <si>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</si>
  <si>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</si>
  <si>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</si>
  <si>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</si>
  <si>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</si>
  <si>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</si>
  <si>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</si>
  <si>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</si>
  <si>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</si>
  <si>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</si>
  <si>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</si>
  <si>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</si>
  <si>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</si>
  <si>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</si>
  <si>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</si>
  <si>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</si>
  <si>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</si>
  <si>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</si>
  <si>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</si>
  <si>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</si>
  <si>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</si>
  <si>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</si>
  <si>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</si>
  <si>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</si>
  <si>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</si>
  <si>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</si>
  <si>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</si>
  <si>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</si>
  <si>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</si>
  <si>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</si>
  <si>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</si>
  <si>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</si>
  <si>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</si>
  <si>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</si>
  <si>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</si>
  <si>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</si>
  <si>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</si>
  <si>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</si>
  <si>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</si>
  <si>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</si>
  <si>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</si>
  <si>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</si>
  <si>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</si>
  <si>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</si>
  <si>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</si>
  <si>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</si>
  <si>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</si>
  <si>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</si>
  <si>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</si>
  <si>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</si>
  <si>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</si>
  <si>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</si>
  <si>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</si>
  <si>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</si>
  <si>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</si>
  <si>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</si>
  <si>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</si>
  <si>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</si>
  <si>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</si>
  <si>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</si>
  <si>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</si>
  <si>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</si>
  <si>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</si>
  <si>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</si>
  <si>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</si>
  <si>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</si>
  <si>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</si>
  <si>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</si>
  <si>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</si>
  <si>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</si>
  <si>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</si>
  <si>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</si>
  <si>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</si>
  <si>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</si>
  <si>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</si>
  <si>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</si>
  <si>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</si>
  <si>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</si>
  <si>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</si>
  <si>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</si>
  <si>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</si>
  <si>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</si>
  <si>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</si>
  <si>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</si>
  <si>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</si>
  <si>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</si>
  <si>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</si>
  <si>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</si>
  <si>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</si>
  <si>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</si>
  <si>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</si>
  <si>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</si>
  <si>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</si>
  <si>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</si>
  <si>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</si>
  <si>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</si>
  <si>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</si>
  <si>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</si>
  <si>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</si>
  <si>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</si>
  <si>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</si>
  <si>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</si>
  <si>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</si>
  <si>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</si>
  <si>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</si>
  <si>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</si>
  <si>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</si>
  <si>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</si>
  <si>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</si>
  <si>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</si>
  <si>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</si>
  <si>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</si>
  <si>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</si>
  <si>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</si>
  <si>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</si>
  <si>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</si>
  <si>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</si>
  <si>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</si>
  <si>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</si>
  <si>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</si>
  <si>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</si>
  <si>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</si>
  <si>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</si>
  <si>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</si>
  <si>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</si>
  <si>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</si>
  <si>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</si>
  <si>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</si>
  <si>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</si>
  <si>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</si>
  <si>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</si>
  <si>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</si>
  <si>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</si>
  <si>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</si>
  <si>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</si>
  <si>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</si>
  <si>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</si>
  <si>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</si>
  <si>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</si>
  <si>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</si>
  <si>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</si>
  <si>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</si>
  <si>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</si>
  <si>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</si>
  <si>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</si>
  <si>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</si>
  <si>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</si>
  <si>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</si>
  <si>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</si>
  <si>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</si>
  <si>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</si>
  <si>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</si>
  <si>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</si>
  <si>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</si>
  <si>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</si>
  <si>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</si>
  <si>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</si>
  <si>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</si>
  <si>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</si>
  <si>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</si>
  <si>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</si>
  <si>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</si>
  <si>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</si>
  <si>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</si>
  <si>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</si>
  <si>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</si>
  <si>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</si>
  <si>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</si>
  <si>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</si>
  <si>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</si>
  <si>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</si>
  <si>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</si>
  <si>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</si>
  <si>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</si>
  <si>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</si>
  <si>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</si>
  <si>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</si>
  <si>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</si>
  <si>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</si>
  <si>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</si>
  <si>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</si>
  <si>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</si>
  <si>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</si>
  <si>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</si>
  <si>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</si>
  <si>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</si>
  <si>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</si>
  <si>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</si>
  <si>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</si>
  <si>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</si>
  <si>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</si>
  <si>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</si>
  <si>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</si>
  <si>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</si>
  <si>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</si>
  <si>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</si>
  <si>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</si>
  <si>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</si>
  <si>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</si>
  <si>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</si>
  <si>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</si>
  <si>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</si>
  <si>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</si>
  <si>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</si>
  <si>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</si>
  <si>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</si>
  <si>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</si>
  <si>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</si>
  <si>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</si>
  <si>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</si>
  <si>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</si>
  <si>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</si>
  <si>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</si>
  <si>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</si>
  <si>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</si>
  <si>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</si>
  <si>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</si>
  <si>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</si>
  <si>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</si>
  <si>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</si>
  <si>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</si>
  <si>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</si>
  <si>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</si>
  <si>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</si>
  <si>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</si>
  <si>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</si>
  <si>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</si>
  <si>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</si>
  <si>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</si>
  <si>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</si>
  <si>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</si>
  <si>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</si>
  <si>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</si>
  <si>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</si>
  <si>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</si>
  <si>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</si>
  <si>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</si>
  <si>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</si>
  <si>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</si>
  <si>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</si>
  <si>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</si>
  <si>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</si>
  <si>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</si>
  <si>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</si>
  <si>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</si>
  <si>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</si>
  <si>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</si>
  <si>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</si>
  <si>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</si>
  <si>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</si>
  <si>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</si>
  <si>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</si>
  <si>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</si>
  <si>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</si>
  <si>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</si>
  <si>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</si>
  <si>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</si>
  <si>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</si>
  <si>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</si>
  <si>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</si>
  <si>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</si>
  <si>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</si>
  <si>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</si>
  <si>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</si>
  <si>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</si>
  <si>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</si>
  <si>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</si>
  <si>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</si>
  <si>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</si>
  <si>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</si>
  <si>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</si>
  <si>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</si>
  <si>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</si>
  <si>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</si>
  <si>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</si>
  <si>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</si>
  <si>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</si>
  <si>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</si>
  <si>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</si>
  <si>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</si>
  <si>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</si>
  <si>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</si>
  <si>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</si>
  <si>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</si>
  <si>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</si>
  <si>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</si>
  <si>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</si>
  <si>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</si>
  <si>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</si>
  <si>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</si>
  <si>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</si>
  <si>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</si>
  <si>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</si>
  <si>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</si>
  <si>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</si>
  <si>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</si>
  <si>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</si>
  <si>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</si>
  <si>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</si>
  <si>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</si>
  <si>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</si>
  <si>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</si>
  <si>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</si>
  <si>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</si>
  <si>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</si>
  <si>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</si>
  <si>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</si>
  <si>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</si>
  <si>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</si>
  <si>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</si>
  <si>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</si>
  <si>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</si>
  <si>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</si>
  <si>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</si>
  <si>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</si>
  <si>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</si>
  <si>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</si>
  <si>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</si>
  <si>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</si>
  <si>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</si>
  <si>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</si>
  <si>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</si>
  <si>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</si>
  <si>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</si>
  <si>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</si>
  <si>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</si>
  <si>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</si>
  <si>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</si>
  <si>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</si>
  <si>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</si>
  <si>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</si>
  <si>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</si>
  <si>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</si>
  <si>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</si>
  <si>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</si>
  <si>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</si>
  <si>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</si>
  <si>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</si>
  <si>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</si>
  <si>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</si>
  <si>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</si>
  <si>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</si>
  <si>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</si>
  <si>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</si>
  <si>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</si>
  <si>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</si>
  <si>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</si>
  <si>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</si>
  <si>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</si>
  <si>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</si>
  <si>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</si>
  <si>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</si>
  <si>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</si>
  <si>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</si>
  <si>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</si>
  <si>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</si>
  <si>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</si>
  <si>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</si>
  <si>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</si>
  <si>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</si>
  <si>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</si>
  <si>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</si>
  <si>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</si>
  <si>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</si>
  <si>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</si>
  <si>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</si>
  <si>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</si>
  <si>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</si>
  <si>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</si>
  <si>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</si>
  <si>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</si>
  <si>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</si>
  <si>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</si>
  <si>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</si>
  <si>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</si>
  <si>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</si>
  <si>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</si>
  <si>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</si>
  <si>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</si>
  <si>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</si>
  <si>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</si>
  <si>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</si>
  <si>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</si>
  <si>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</si>
  <si>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</si>
  <si>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</si>
  <si>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</si>
  <si>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</si>
  <si>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</si>
  <si>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</si>
  <si>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</si>
  <si>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</si>
  <si>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</si>
  <si>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</si>
  <si>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</si>
  <si>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</si>
  <si>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</si>
  <si>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</si>
  <si>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</si>
  <si>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</si>
  <si>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</si>
  <si>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</si>
  <si>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</si>
  <si>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</si>
  <si>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</si>
  <si>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</si>
  <si>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</si>
  <si>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</si>
  <si>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</si>
  <si>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</si>
  <si>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</si>
  <si>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</si>
  <si>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</si>
  <si>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</si>
  <si>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</si>
  <si>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</si>
  <si>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</si>
  <si>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</si>
  <si>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</si>
  <si>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</si>
  <si>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</si>
  <si>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</si>
  <si>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</si>
  <si>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</si>
  <si>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</si>
  <si>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</si>
  <si>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</si>
  <si>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</si>
  <si>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</si>
  <si>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</si>
  <si>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</si>
  <si>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</si>
  <si>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</si>
  <si>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</si>
  <si>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</si>
  <si>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</si>
  <si>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</si>
  <si>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</si>
  <si>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</si>
  <si>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</si>
  <si>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</si>
  <si>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</si>
  <si>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</si>
  <si>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</si>
  <si>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</si>
  <si>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</si>
  <si>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</si>
  <si>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</si>
  <si>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</si>
  <si>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</si>
  <si>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</si>
  <si>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</si>
  <si>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</si>
  <si>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</si>
  <si>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</si>
  <si>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</si>
  <si>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</si>
  <si>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</si>
  <si>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</si>
  <si>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</si>
  <si>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</si>
  <si>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</si>
  <si>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</si>
  <si>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</si>
  <si>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</si>
  <si>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</si>
  <si>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</si>
  <si>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</si>
  <si>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</si>
  <si>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</si>
  <si>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</si>
  <si>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</si>
  <si>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</si>
  <si>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</si>
  <si>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</si>
  <si>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</si>
  <si>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</si>
  <si>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</si>
  <si>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</si>
  <si>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</si>
  <si>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</si>
  <si>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</si>
  <si>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</si>
  <si>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</si>
  <si>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</si>
  <si>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</si>
  <si>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</si>
  <si>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</si>
  <si>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</si>
  <si>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</si>
  <si>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</si>
  <si>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</si>
  <si>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</si>
  <si>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</si>
  <si>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</si>
  <si>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</si>
  <si>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</si>
  <si>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</si>
  <si>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</si>
  <si>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</si>
  <si>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</si>
  <si>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</si>
  <si>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</si>
  <si>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</si>
  <si>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</si>
  <si>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</si>
  <si>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</si>
  <si>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</si>
  <si>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</si>
  <si>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</si>
  <si>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</si>
  <si>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</si>
  <si>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</si>
  <si>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</si>
  <si>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</si>
  <si>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</si>
  <si>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</si>
  <si>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</si>
  <si>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</si>
  <si>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</si>
  <si>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</si>
  <si>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</si>
  <si>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</si>
  <si>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</si>
  <si>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</si>
  <si>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</si>
  <si>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</si>
  <si>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</si>
  <si>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</si>
  <si>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</si>
  <si>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</si>
  <si>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</si>
  <si>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</si>
  <si>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</si>
  <si>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</si>
  <si>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</si>
  <si>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</si>
  <si>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</si>
  <si>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</si>
  <si>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</si>
  <si>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</si>
  <si>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</si>
  <si>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</si>
  <si>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</si>
  <si>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</si>
  <si>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</si>
  <si>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</si>
  <si>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</si>
  <si>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</si>
  <si>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</si>
  <si>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</si>
  <si>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</si>
  <si>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</si>
  <si>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</si>
  <si>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</si>
  <si>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</si>
  <si>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</si>
  <si>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</si>
  <si>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</si>
  <si>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</si>
  <si>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</si>
  <si>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</si>
  <si>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</si>
  <si>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</si>
  <si>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</si>
  <si>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</si>
  <si>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</si>
  <si>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</si>
  <si>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</si>
  <si>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</si>
  <si>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</si>
  <si>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</si>
  <si>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</si>
  <si>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</si>
  <si>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</si>
  <si>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</si>
  <si>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</si>
  <si>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</si>
  <si>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</si>
  <si>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</si>
  <si>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</si>
  <si>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</si>
  <si>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</si>
  <si>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</si>
  <si>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</si>
  <si>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</si>
  <si>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</si>
  <si>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</si>
  <si>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</si>
  <si>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</si>
  <si>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</si>
  <si>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</si>
  <si>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</si>
  <si>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</si>
  <si>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</si>
  <si>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</si>
  <si>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</si>
  <si>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</si>
  <si>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</si>
  <si>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</si>
  <si>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</si>
  <si>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</si>
  <si>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</si>
  <si>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</si>
  <si>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</si>
  <si>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</si>
  <si>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</si>
  <si>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</si>
  <si>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</si>
  <si>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</si>
  <si>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</si>
  <si>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</si>
  <si>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</si>
  <si>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</si>
  <si>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</si>
  <si>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</si>
  <si>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</si>
  <si>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</si>
  <si>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</si>
  <si>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</si>
  <si>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</si>
  <si>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</si>
  <si>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</si>
  <si>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</si>
  <si>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</si>
  <si>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</si>
  <si>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</si>
  <si>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</si>
  <si>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</si>
  <si>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</si>
  <si>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</si>
  <si>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</si>
  <si>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</si>
  <si>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</si>
  <si>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</si>
  <si>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</si>
  <si>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</si>
  <si>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</si>
  <si>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</si>
  <si>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</si>
  <si>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</si>
  <si>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</si>
  <si>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</si>
  <si>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</si>
  <si>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</si>
  <si>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</si>
  <si>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</si>
  <si>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</si>
  <si>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</si>
  <si>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</si>
  <si>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</si>
  <si>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</si>
  <si>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</si>
  <si>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</si>
  <si>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</si>
  <si>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</si>
  <si>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</si>
  <si>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</si>
  <si>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</si>
  <si>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</si>
  <si>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</si>
  <si>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</si>
  <si>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</si>
  <si>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</si>
  <si>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</si>
  <si>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</si>
  <si>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</si>
  <si>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</si>
  <si>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</si>
  <si>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</si>
  <si>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</si>
  <si>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</si>
  <si>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</si>
  <si>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</si>
  <si>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</si>
  <si>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</si>
  <si>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</si>
  <si>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</si>
  <si>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</si>
  <si>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</si>
  <si>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</si>
  <si>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</si>
  <si>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</si>
  <si>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</si>
  <si>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</si>
  <si>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</si>
  <si>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</si>
  <si>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</si>
  <si>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</si>
  <si>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</si>
  <si>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</si>
  <si>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</si>
  <si>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</si>
  <si>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</si>
  <si>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</si>
  <si>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</si>
  <si>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</si>
  <si>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</si>
  <si>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</si>
  <si>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</si>
  <si>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</si>
  <si>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</si>
  <si>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</si>
  <si>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</si>
  <si>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</si>
  <si>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</si>
  <si>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</si>
  <si>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</si>
  <si>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</si>
  <si>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</si>
  <si>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</si>
  <si>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</si>
  <si>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</si>
  <si>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</si>
  <si>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</si>
  <si>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</si>
  <si>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</si>
  <si>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</si>
  <si>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</si>
  <si>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</si>
  <si>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</si>
  <si>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</si>
  <si>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</si>
  <si>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</si>
  <si>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</si>
  <si>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</si>
  <si>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</si>
  <si>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</si>
  <si>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</si>
  <si>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</si>
  <si>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</si>
  <si>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</si>
  <si>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</si>
  <si>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</si>
  <si>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</si>
  <si>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</si>
  <si>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</si>
  <si>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</si>
  <si>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</si>
  <si>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</si>
  <si>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</si>
  <si>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</si>
  <si>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</si>
  <si>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</si>
  <si>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</si>
  <si>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</si>
  <si>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</si>
  <si>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</si>
  <si>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</si>
  <si>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</si>
  <si>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</si>
  <si>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</si>
  <si>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</si>
  <si>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</si>
  <si>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</si>
  <si>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</si>
  <si>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</si>
  <si>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</si>
  <si>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</si>
  <si>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</si>
  <si>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</si>
  <si>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</si>
  <si>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</si>
  <si>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</si>
  <si>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</si>
  <si>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</si>
  <si>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</si>
  <si>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</si>
  <si>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</si>
  <si>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</si>
  <si>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</si>
  <si>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</si>
  <si>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</si>
  <si>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</si>
  <si>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</si>
  <si>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</si>
  <si>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</si>
  <si>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</si>
  <si>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</si>
  <si>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</si>
  <si>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</si>
  <si>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</si>
  <si>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</si>
  <si>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</si>
  <si>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</si>
  <si>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</si>
  <si>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</si>
  <si>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</si>
  <si>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</si>
  <si>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</si>
  <si>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</si>
  <si>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</si>
  <si>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</si>
  <si>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</si>
  <si>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</si>
  <si>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</si>
  <si>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</si>
  <si>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</si>
  <si>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</si>
  <si>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</si>
  <si>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</si>
  <si>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</si>
  <si>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</si>
  <si>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</si>
  <si>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</si>
  <si>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</si>
  <si>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</si>
  <si>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</si>
  <si>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</si>
  <si>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</si>
  <si>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</si>
  <si>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</si>
  <si>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</si>
  <si>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</si>
  <si>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</si>
  <si>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</si>
  <si>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</si>
  <si>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</si>
  <si>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</si>
  <si>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</si>
  <si>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</si>
  <si>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</si>
  <si>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</si>
  <si>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</si>
  <si>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</si>
  <si>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</si>
  <si>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</si>
  <si>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</si>
  <si>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</si>
  <si>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</si>
  <si>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</si>
  <si>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</si>
  <si>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</si>
  <si>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</si>
  <si>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</si>
  <si>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</si>
  <si>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</si>
  <si>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</si>
  <si>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</si>
  <si>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</si>
  <si>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</si>
  <si>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</si>
  <si>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</si>
  <si>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</si>
  <si>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</si>
  <si>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</si>
  <si>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</si>
  <si>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</si>
  <si>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</si>
  <si>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</si>
  <si>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</si>
  <si>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</si>
  <si>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</si>
  <si>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</si>
  <si>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</si>
  <si>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</si>
  <si>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</si>
  <si>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</si>
  <si>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</si>
  <si>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</si>
  <si>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</si>
  <si>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</si>
  <si>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</si>
  <si>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</si>
  <si>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</si>
  <si>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</si>
  <si>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</si>
  <si>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</si>
  <si>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</si>
  <si>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</si>
  <si>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</si>
  <si>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</si>
  <si>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</si>
  <si>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</si>
  <si>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</si>
  <si>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</si>
  <si>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</si>
  <si>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</si>
  <si>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</si>
  <si>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</si>
  <si>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</si>
  <si>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</si>
  <si>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</si>
  <si>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</si>
  <si>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</si>
  <si>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</si>
  <si>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</si>
  <si>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</si>
  <si>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</si>
  <si>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</si>
  <si>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</si>
  <si>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</si>
  <si>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</si>
  <si>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</si>
  <si>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</si>
  <si>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</si>
  <si>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</si>
  <si>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</si>
  <si>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</si>
  <si>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</si>
  <si>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</si>
  <si>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</si>
  <si>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</si>
  <si>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</si>
  <si>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</si>
  <si>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</si>
  <si>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</si>
  <si>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</si>
  <si>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</si>
  <si>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</si>
  <si>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</si>
  <si>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</si>
  <si>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</si>
  <si>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</si>
  <si>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</si>
  <si>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</si>
  <si>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</si>
  <si>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</si>
  <si>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</si>
  <si>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</si>
  <si>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</si>
  <si>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</si>
  <si>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</si>
  <si>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</si>
  <si>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</si>
  <si>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</si>
  <si>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</si>
  <si>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</si>
  <si>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</si>
  <si>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</si>
  <si>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</si>
  <si>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</si>
  <si>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</si>
  <si>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</si>
  <si>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</si>
  <si>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</si>
  <si>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</si>
  <si>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</si>
  <si>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</si>
  <si>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</si>
  <si>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</si>
  <si>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</si>
  <si>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</si>
  <si>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</si>
  <si>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</si>
  <si>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</si>
  <si>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</si>
  <si>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</si>
  <si>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</si>
  <si>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</si>
  <si>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</si>
  <si>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</si>
  <si>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</si>
  <si>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</si>
  <si>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</si>
  <si>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</si>
  <si>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</si>
  <si>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</si>
  <si>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</si>
  <si>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</si>
  <si>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</si>
  <si>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</si>
  <si>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</si>
  <si>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</si>
  <si>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</si>
  <si>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</si>
  <si>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</si>
  <si>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</si>
  <si>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</si>
  <si>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</si>
  <si>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</si>
  <si>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</si>
  <si>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</si>
  <si>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</si>
  <si>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</si>
  <si>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</si>
  <si>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</si>
  <si>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</si>
  <si>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</si>
  <si>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</si>
  <si>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</si>
  <si>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</si>
  <si>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</si>
  <si>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</si>
  <si>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</si>
  <si>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</si>
  <si>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</si>
  <si>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</si>
  <si>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</si>
  <si>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</si>
  <si>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</si>
  <si>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</si>
  <si>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</si>
  <si>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</si>
  <si>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</si>
  <si>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</si>
  <si>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</si>
  <si>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</si>
  <si>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</si>
  <si>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</si>
  <si>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</si>
  <si>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</si>
  <si>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</si>
  <si>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</si>
  <si>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</si>
  <si>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</si>
  <si>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</si>
  <si>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</si>
  <si>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</si>
  <si>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</si>
  <si>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</si>
  <si>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</si>
  <si>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</si>
  <si>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</si>
  <si>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</si>
  <si>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</si>
  <si>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</si>
  <si>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</si>
  <si>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</si>
  <si>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</si>
  <si>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</si>
  <si>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</si>
  <si>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</si>
  <si>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</si>
  <si>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</si>
  <si>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</si>
  <si>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</si>
  <si>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</si>
  <si>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</si>
  <si>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</si>
  <si>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</si>
  <si>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</si>
  <si>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</si>
  <si>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</si>
  <si>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</si>
  <si>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</si>
  <si>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</si>
  <si>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</si>
  <si>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</si>
  <si>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</si>
  <si>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</si>
  <si>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</si>
  <si>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</si>
  <si>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</si>
  <si>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</si>
  <si>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</si>
  <si>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</si>
  <si>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</si>
  <si>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</si>
  <si>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</si>
  <si>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</si>
  <si>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</si>
  <si>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</si>
  <si>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</si>
  <si>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</si>
  <si>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</si>
  <si>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</si>
  <si>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</si>
  <si>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</si>
  <si>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</si>
  <si>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</si>
  <si>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</si>
  <si>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</si>
  <si>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</si>
  <si>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</si>
  <si>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</si>
  <si>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</si>
  <si>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</si>
  <si>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</si>
  <si>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</si>
  <si>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</si>
  <si>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</si>
  <si>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</si>
  <si>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</si>
  <si>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</si>
  <si>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</si>
  <si>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</si>
  <si>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</si>
  <si>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</si>
  <si>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</si>
  <si>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</si>
  <si>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</si>
  <si>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</si>
  <si>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</si>
  <si>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</si>
  <si>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</si>
  <si>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</si>
  <si>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</si>
  <si>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</si>
  <si>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</si>
  <si>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</si>
  <si>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</si>
  <si>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</si>
  <si>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</si>
  <si>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</si>
  <si>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</si>
  <si>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</si>
  <si>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</si>
  <si>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</si>
  <si>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</si>
  <si>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</si>
  <si>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</si>
  <si>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</si>
  <si>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</si>
  <si>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</si>
  <si>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</si>
  <si>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</si>
  <si>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</si>
  <si>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</si>
  <si>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</si>
  <si>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</si>
  <si>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</si>
  <si>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</si>
  <si>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</si>
  <si>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</si>
  <si>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</si>
  <si>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</si>
  <si>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</si>
  <si>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</si>
  <si>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</si>
  <si>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</si>
  <si>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</si>
  <si>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</si>
  <si>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</si>
  <si>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</si>
  <si>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</si>
  <si>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</si>
  <si>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</si>
  <si>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</si>
  <si>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</si>
  <si>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</si>
  <si>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</si>
  <si>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</si>
  <si>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</si>
  <si>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</si>
  <si>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</si>
  <si>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</si>
  <si>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</si>
  <si>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</si>
  <si>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</si>
  <si>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</si>
  <si>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</si>
  <si>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</si>
  <si>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</si>
  <si>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</si>
  <si>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</si>
  <si>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</si>
  <si>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</si>
  <si>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</si>
  <si>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</si>
  <si>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</si>
  <si>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</si>
  <si>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</si>
  <si>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</si>
  <si>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</si>
  <si>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</si>
  <si>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</si>
  <si>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</si>
  <si>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</si>
  <si>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</si>
  <si>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</si>
  <si>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</si>
  <si>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</si>
  <si>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</si>
  <si>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</si>
  <si>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</si>
  <si>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</si>
  <si>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</si>
  <si>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</si>
  <si>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</si>
  <si>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</si>
  <si>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</si>
  <si>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</si>
  <si>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</si>
  <si>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</si>
  <si>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</si>
  <si>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</si>
  <si>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</si>
  <si>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</si>
  <si>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</si>
  <si>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</si>
  <si>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</si>
  <si>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</si>
  <si>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</si>
  <si>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</si>
  <si>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</si>
  <si>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</si>
  <si>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</si>
  <si>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</si>
  <si>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</si>
  <si>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</si>
  <si>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</si>
  <si>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</si>
  <si>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</si>
  <si>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</si>
  <si>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</si>
  <si>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</si>
  <si>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</si>
  <si>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</si>
  <si>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</si>
  <si>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</si>
  <si>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</si>
  <si>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</si>
  <si>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</si>
  <si>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</si>
  <si>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</si>
  <si>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</si>
  <si>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</si>
  <si>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</si>
  <si>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</si>
  <si>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</si>
  <si>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</si>
  <si>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</si>
  <si>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</si>
  <si>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</si>
  <si>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</si>
  <si>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</si>
  <si>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</si>
  <si>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</si>
  <si>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</si>
  <si>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</si>
  <si>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</si>
  <si>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</si>
  <si>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</si>
  <si>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</si>
  <si>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</si>
  <si>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</si>
  <si>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</si>
  <si>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</si>
  <si>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</si>
  <si>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</si>
  <si>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</si>
  <si>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</si>
  <si>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</si>
  <si>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</si>
  <si>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</si>
  <si>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</si>
  <si>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</si>
  <si>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</si>
  <si>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</si>
  <si>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</si>
  <si>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</si>
  <si>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</si>
  <si>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</si>
  <si>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</si>
  <si>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</si>
  <si>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</si>
  <si>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</si>
  <si>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</si>
  <si>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</si>
  <si>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</si>
  <si>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</si>
  <si>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</si>
  <si>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</si>
  <si>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</si>
  <si>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</si>
  <si>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</si>
  <si>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</si>
  <si>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</si>
  <si>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</si>
  <si>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</si>
  <si>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</si>
  <si>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</si>
  <si>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</si>
  <si>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</si>
  <si>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</si>
  <si>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</si>
  <si>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</si>
  <si>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</si>
  <si>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</si>
  <si>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</si>
  <si>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</si>
  <si>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</si>
  <si>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</si>
  <si>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</si>
  <si>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</si>
  <si>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</si>
  <si>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</si>
  <si>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</si>
  <si>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</si>
  <si>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</si>
  <si>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</si>
  <si>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</si>
  <si>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</si>
  <si>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</si>
  <si>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</si>
  <si>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</si>
  <si>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</si>
  <si>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</si>
  <si>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</si>
  <si>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</si>
  <si>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</si>
  <si>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</si>
  <si>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</si>
  <si>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</si>
  <si>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</si>
  <si>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</si>
  <si>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</si>
  <si>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</si>
  <si>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</si>
  <si>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</si>
  <si>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</si>
  <si>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</si>
  <si>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</si>
  <si>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</si>
  <si>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</si>
  <si>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</si>
  <si>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</si>
  <si>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</si>
  <si>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</si>
  <si>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</si>
  <si>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</si>
  <si>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</si>
  <si>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</si>
  <si>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</si>
  <si>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</si>
  <si>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</si>
  <si>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</si>
  <si>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</si>
  <si>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</si>
  <si>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</si>
  <si>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</si>
  <si>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</si>
  <si>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</si>
  <si>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</si>
  <si>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</si>
  <si>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</si>
  <si>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</si>
  <si>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</si>
  <si>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</si>
  <si>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</si>
  <si>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</si>
  <si>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</si>
  <si>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</si>
  <si>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</si>
  <si>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</si>
  <si>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</si>
  <si>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</si>
  <si>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</si>
  <si>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</si>
  <si>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</si>
  <si>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</si>
  <si>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</si>
  <si>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</si>
  <si>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</si>
  <si>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</si>
  <si>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</si>
  <si>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</si>
  <si>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</si>
  <si>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</si>
  <si>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</si>
  <si>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</si>
  <si>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</si>
  <si>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</si>
  <si>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</si>
  <si>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</si>
  <si>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</si>
  <si>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</si>
  <si>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</si>
  <si>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</si>
  <si>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</si>
  <si>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</si>
  <si>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</si>
  <si>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</si>
  <si>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</si>
  <si>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</si>
  <si>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</si>
  <si>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</si>
  <si>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</si>
  <si>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</si>
  <si>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</si>
  <si>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</si>
  <si>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</si>
  <si>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</si>
  <si>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</si>
  <si>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</si>
  <si>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</si>
  <si>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</si>
  <si>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</si>
  <si>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</si>
  <si>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</si>
  <si>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</si>
  <si>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</si>
  <si>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</si>
  <si>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</si>
  <si>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</si>
  <si>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</si>
  <si>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</si>
  <si>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</si>
  <si>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</si>
  <si>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</si>
  <si>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</si>
  <si>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</si>
  <si>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</si>
  <si>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</si>
  <si>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</si>
  <si>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</si>
  <si>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</si>
  <si>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</si>
  <si>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</si>
  <si>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</si>
  <si>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</si>
  <si>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</si>
  <si>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</si>
  <si>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</si>
  <si>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</si>
  <si>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</si>
  <si>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</si>
  <si>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</si>
  <si>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</si>
  <si>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</si>
  <si>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</si>
  <si>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</si>
  <si>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</si>
  <si>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</si>
  <si>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</si>
  <si>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</si>
  <si>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</si>
  <si>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</si>
  <si>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</si>
  <si>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</si>
  <si>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</si>
  <si>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</si>
  <si>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</si>
  <si>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</si>
  <si>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</si>
  <si>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</si>
  <si>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</si>
  <si>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</si>
  <si>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</si>
  <si>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</si>
  <si>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</si>
  <si>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</si>
  <si>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</si>
  <si>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</si>
  <si>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</si>
  <si>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</si>
  <si>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</si>
  <si>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</si>
  <si>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</si>
  <si>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</si>
  <si>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</si>
  <si>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</si>
  <si>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</si>
  <si>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</si>
  <si>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</si>
  <si>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</si>
  <si>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</si>
  <si>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</si>
  <si>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</si>
  <si>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</si>
  <si>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</si>
  <si>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</si>
  <si>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</si>
  <si>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</si>
  <si>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</si>
  <si>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</si>
  <si>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</si>
  <si>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</si>
  <si>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</si>
  <si>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</si>
  <si>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</si>
  <si>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</si>
  <si>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</si>
  <si>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</si>
  <si>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</si>
  <si>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</si>
  <si>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</si>
  <si>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</si>
  <si>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</si>
  <si>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</si>
  <si>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</si>
  <si>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</si>
  <si>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</si>
  <si>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</si>
  <si>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</si>
  <si>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</si>
  <si>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</si>
  <si>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</si>
  <si>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</si>
  <si>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</si>
  <si>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</si>
  <si>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</si>
  <si>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</si>
  <si>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</si>
  <si>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</si>
  <si>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</si>
  <si>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</si>
  <si>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</si>
  <si>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</si>
  <si>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</si>
  <si>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</si>
  <si>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</si>
  <si>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</si>
  <si>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</si>
  <si>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</si>
  <si>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</si>
  <si>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</si>
  <si>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</si>
  <si>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</si>
  <si>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</si>
  <si>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</si>
  <si>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</si>
  <si>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</si>
  <si>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</si>
  <si>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</si>
  <si>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</si>
  <si>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</si>
  <si>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</si>
  <si>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</si>
  <si>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</si>
  <si>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</si>
  <si>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</si>
  <si>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</si>
  <si>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</si>
  <si>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</si>
  <si>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</si>
  <si>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</si>
  <si>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</si>
  <si>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</si>
  <si>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</si>
  <si>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</si>
  <si>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</si>
  <si>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</si>
  <si>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</si>
  <si>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</si>
  <si>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</si>
  <si>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</si>
  <si>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</si>
  <si>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</si>
  <si>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</si>
  <si>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</si>
  <si>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</si>
  <si>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</si>
  <si>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</si>
  <si>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</si>
  <si>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</si>
  <si>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</si>
  <si>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</si>
  <si>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</si>
  <si>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</si>
  <si>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</si>
  <si>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</si>
  <si>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</si>
  <si>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</si>
  <si>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</si>
  <si>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</si>
  <si>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</si>
  <si>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</si>
  <si>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</si>
  <si>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</si>
  <si>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</si>
  <si>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</si>
  <si>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</si>
  <si>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</si>
  <si>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</si>
  <si>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</si>
  <si>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</si>
  <si>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</si>
  <si>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</si>
  <si>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</si>
  <si>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</si>
  <si>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</si>
  <si>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</si>
  <si>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</si>
  <si>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</si>
  <si>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</si>
  <si>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</si>
  <si>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</si>
  <si>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</si>
  <si>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</si>
  <si>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</si>
  <si>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</si>
  <si>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</si>
  <si>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</si>
  <si>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</si>
  <si>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</si>
  <si>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</si>
  <si>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</si>
  <si>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</si>
  <si>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</si>
  <si>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</si>
  <si>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</si>
  <si>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</si>
  <si>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</si>
  <si>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</si>
  <si>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</si>
  <si>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</si>
  <si>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</si>
  <si>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</si>
  <si>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</si>
  <si>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</si>
  <si>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</si>
  <si>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</si>
  <si>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</si>
  <si>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</si>
  <si>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</si>
  <si>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</si>
  <si>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</si>
  <si>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</si>
  <si>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</si>
  <si>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</si>
  <si>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</si>
  <si>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</si>
  <si>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</si>
  <si>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</si>
  <si>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</si>
  <si>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</si>
  <si>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</si>
  <si>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</si>
  <si>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</si>
  <si>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</si>
  <si>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</si>
  <si>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</si>
  <si>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</si>
  <si>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</si>
  <si>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</si>
  <si>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</si>
  <si>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</si>
  <si>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</si>
  <si>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</si>
  <si>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</si>
  <si>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</si>
  <si>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</si>
  <si>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</si>
  <si>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</si>
  <si>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</si>
  <si>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</si>
  <si>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</si>
  <si>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</si>
  <si>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</si>
  <si>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</si>
  <si>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</si>
  <si>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</si>
  <si>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</si>
  <si>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</si>
  <si>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</si>
  <si>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</si>
  <si>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</si>
  <si>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</si>
  <si>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</si>
  <si>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</si>
  <si>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</si>
  <si>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</si>
  <si>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</si>
  <si>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</si>
  <si>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</si>
  <si>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</si>
  <si>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</si>
  <si>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</si>
  <si>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</si>
  <si>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</si>
  <si>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</si>
  <si>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</si>
  <si>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</si>
  <si>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</si>
  <si>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</si>
  <si>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</si>
  <si>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</si>
  <si>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</si>
  <si>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</si>
  <si>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</si>
  <si>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</si>
  <si>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</si>
  <si>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</si>
  <si>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</si>
  <si>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</si>
  <si>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</si>
  <si>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</si>
  <si>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</si>
  <si>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</si>
  <si>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</si>
  <si>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</si>
  <si>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</si>
  <si>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</si>
  <si>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</si>
  <si>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</si>
  <si>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</si>
  <si>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</si>
  <si>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</si>
  <si>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</si>
  <si>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</si>
  <si>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</si>
  <si>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</si>
  <si>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</si>
  <si>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</si>
  <si>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</si>
  <si>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</si>
  <si>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</si>
  <si>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</si>
  <si>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</si>
  <si>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</si>
  <si>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</si>
  <si>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</si>
  <si>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</si>
  <si>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</si>
  <si>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</si>
  <si>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</si>
  <si>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</si>
  <si>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</si>
  <si>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</si>
  <si>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</si>
  <si>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</si>
  <si>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</si>
  <si>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</si>
  <si>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</si>
  <si>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</si>
  <si>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</si>
  <si>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</si>
  <si>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</si>
  <si>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</si>
  <si>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</si>
  <si>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</si>
  <si>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</si>
  <si>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</si>
  <si>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</si>
  <si>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</si>
  <si>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</si>
  <si>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</si>
  <si>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</si>
  <si>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</si>
  <si>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</si>
  <si>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</si>
  <si>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</si>
  <si>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</si>
  <si>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</si>
  <si>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</si>
  <si>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</si>
  <si>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</si>
  <si>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</si>
  <si>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</si>
  <si>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</si>
  <si>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</si>
  <si>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</si>
  <si>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</si>
  <si>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</si>
  <si>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</si>
  <si>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</si>
  <si>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</si>
  <si>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</si>
  <si>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</si>
  <si>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</si>
  <si>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</si>
  <si>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</si>
  <si>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</si>
  <si>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</si>
  <si>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</si>
  <si>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</si>
  <si>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</si>
  <si>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</si>
  <si>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</si>
  <si>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</si>
  <si>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</si>
  <si>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</si>
  <si>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</si>
  <si>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</si>
  <si>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</si>
  <si>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</si>
  <si>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</si>
  <si>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</si>
  <si>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</si>
  <si>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</si>
  <si>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</si>
  <si>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</si>
  <si>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</si>
  <si>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</si>
  <si>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</si>
  <si>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</si>
  <si>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</si>
  <si>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</si>
  <si>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</si>
  <si>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</si>
  <si>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</si>
  <si>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</si>
  <si>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</si>
  <si>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</si>
  <si>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</si>
  <si>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</si>
  <si>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</si>
  <si>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</si>
  <si>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</si>
  <si>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</si>
  <si>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</si>
  <si>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</si>
  <si>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</si>
  <si>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</si>
  <si>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</si>
  <si>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</si>
  <si>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</si>
  <si>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</si>
  <si>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</si>
  <si>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</si>
  <si>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</si>
  <si>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</si>
  <si>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</si>
  <si>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</si>
  <si>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</si>
  <si>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</si>
  <si>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</si>
  <si>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</si>
  <si>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</si>
  <si>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</si>
  <si>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</si>
  <si>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</si>
  <si>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</si>
  <si>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</si>
  <si>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</si>
  <si>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</si>
  <si>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</si>
  <si>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</si>
  <si>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</si>
  <si>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</si>
  <si>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</si>
  <si>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</si>
  <si>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</si>
  <si>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</si>
  <si>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</si>
  <si>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</si>
  <si>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</si>
  <si>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</si>
  <si>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</si>
  <si>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</si>
  <si>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</si>
  <si>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</si>
  <si>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</si>
  <si>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</si>
  <si>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</si>
  <si>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</si>
  <si>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</si>
  <si>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</si>
  <si>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</si>
  <si>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</si>
  <si>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</si>
  <si>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</si>
  <si>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</si>
  <si>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</si>
  <si>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</si>
  <si>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</si>
  <si>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</si>
  <si>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</si>
  <si>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</si>
  <si>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</si>
  <si>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</si>
  <si>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</si>
  <si>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</si>
  <si>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</si>
  <si>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</si>
  <si>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</si>
  <si>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</si>
  <si>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</si>
  <si>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</si>
  <si>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</si>
  <si>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</si>
  <si>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</si>
  <si>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</si>
  <si>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</si>
  <si>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</si>
  <si>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</si>
  <si>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</si>
  <si>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</si>
  <si>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</si>
  <si>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</si>
  <si>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</si>
  <si>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</si>
  <si>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</si>
  <si>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</si>
  <si>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</si>
  <si>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</si>
  <si>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</si>
  <si>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</si>
  <si>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</si>
  <si>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</si>
  <si>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</si>
  <si>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</si>
  <si>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</si>
  <si>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</si>
  <si>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</si>
  <si>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</si>
  <si>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</si>
  <si>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</si>
  <si>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</si>
  <si>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</si>
  <si>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</si>
  <si>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</si>
  <si>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</si>
  <si>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</si>
  <si>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</si>
  <si>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</si>
  <si>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</si>
  <si>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</si>
  <si>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</si>
  <si>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</si>
  <si>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</si>
  <si>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</si>
  <si>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</si>
  <si>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</si>
  <si>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</si>
  <si>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</si>
  <si>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</si>
  <si>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</si>
  <si>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</si>
  <si>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</si>
  <si>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</si>
  <si>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</si>
  <si>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</si>
  <si>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</si>
  <si>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</si>
  <si>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</si>
  <si>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</si>
  <si>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</si>
  <si>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</si>
  <si>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</si>
  <si>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</si>
  <si>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</si>
  <si>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</si>
  <si>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</si>
  <si>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</si>
  <si>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</si>
  <si>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</si>
  <si>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</si>
  <si>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</si>
  <si>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</si>
  <si>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</si>
  <si>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</si>
  <si>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</si>
  <si>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</si>
  <si>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</si>
  <si>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</si>
  <si>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</si>
  <si>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</si>
  <si>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</si>
  <si>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</si>
  <si>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</si>
  <si>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</si>
  <si>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</si>
  <si>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</si>
  <si>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</si>
  <si>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</si>
  <si>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</si>
  <si>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</si>
  <si>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</si>
  <si>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</si>
  <si>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</si>
  <si>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</si>
  <si>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</si>
  <si>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</si>
  <si>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</si>
  <si>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</si>
  <si>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</si>
  <si>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</si>
  <si>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</si>
  <si>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</si>
  <si>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</si>
  <si>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</si>
  <si>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</si>
  <si>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</si>
  <si>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</si>
  <si>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</si>
  <si>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</si>
  <si>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</si>
  <si>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</si>
  <si>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</si>
  <si>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</si>
  <si>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</si>
  <si>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</si>
  <si>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</si>
  <si>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</si>
  <si>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</si>
  <si>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</si>
  <si>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</si>
  <si>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</si>
  <si>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</si>
  <si>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</si>
  <si>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</si>
  <si>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</si>
  <si>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</si>
  <si>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</si>
  <si>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</si>
  <si>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</si>
  <si>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</si>
  <si>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</si>
  <si>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</si>
  <si>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</si>
  <si>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</si>
  <si>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</si>
  <si>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</si>
  <si>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</si>
  <si>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</si>
  <si>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</si>
  <si>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</si>
  <si>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</si>
  <si>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</si>
  <si>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</si>
  <si>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</si>
  <si>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</si>
  <si>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</si>
  <si>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</si>
  <si>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</si>
  <si>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</si>
  <si>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</si>
  <si>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</si>
  <si>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</si>
  <si>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</si>
  <si>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</si>
  <si>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</si>
  <si>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</si>
  <si>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</si>
  <si>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</si>
  <si>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</si>
  <si>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</si>
  <si>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</si>
  <si>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</si>
  <si>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</si>
  <si>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</si>
  <si>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</si>
  <si>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</si>
  <si>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</si>
  <si>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</si>
  <si>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</si>
  <si>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</si>
  <si>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</si>
  <si>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</si>
  <si>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</si>
  <si>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</si>
  <si>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</si>
  <si>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</si>
  <si>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</si>
  <si>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</si>
  <si>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</si>
  <si>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</si>
  <si>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</si>
  <si>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</si>
  <si>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</si>
  <si>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</si>
  <si>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</si>
  <si>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</si>
  <si>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</si>
  <si>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</si>
  <si>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</si>
  <si>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</si>
  <si>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</si>
  <si>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</si>
  <si>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</si>
  <si>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</si>
  <si>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</si>
  <si>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</si>
  <si>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</si>
  <si>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</si>
  <si>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</si>
  <si>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</si>
  <si>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</si>
  <si>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</si>
  <si>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</si>
  <si>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</si>
  <si>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</si>
  <si>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</si>
  <si>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</si>
  <si>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</si>
  <si>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</si>
  <si>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</si>
  <si>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</si>
  <si>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</si>
  <si>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</si>
  <si>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</si>
  <si>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</si>
  <si>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</si>
  <si>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</si>
  <si>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</si>
  <si>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</si>
  <si>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</si>
  <si>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</si>
  <si>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</si>
  <si>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</si>
  <si>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</si>
  <si>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</si>
  <si>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</si>
  <si>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</si>
  <si>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</si>
  <si>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</si>
  <si>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</si>
  <si>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</si>
  <si>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</si>
  <si>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</si>
  <si>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</si>
  <si>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</si>
  <si>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</si>
  <si>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</si>
  <si>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</si>
  <si>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</si>
  <si>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</si>
  <si>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</si>
  <si>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</si>
  <si>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</si>
  <si>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</si>
  <si>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</si>
  <si>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</si>
  <si>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</si>
  <si>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</si>
  <si>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</si>
  <si>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</si>
  <si>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</si>
  <si>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</si>
  <si>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</si>
  <si>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</si>
  <si>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</si>
  <si>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</si>
  <si>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</si>
  <si>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</si>
  <si>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</si>
  <si>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</si>
  <si>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</si>
  <si>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</si>
  <si>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</si>
  <si>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</si>
  <si>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</si>
  <si>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</si>
  <si>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</si>
  <si>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</si>
  <si>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</si>
  <si>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</si>
  <si>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</si>
  <si>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</si>
  <si>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</si>
  <si>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</si>
  <si>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</si>
  <si>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</si>
  <si>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</si>
  <si>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</si>
  <si>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</si>
  <si>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</si>
  <si>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</si>
  <si>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</si>
  <si>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</si>
  <si>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</si>
  <si>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</si>
  <si>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</si>
  <si>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</si>
  <si>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</si>
  <si>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</si>
  <si>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</si>
  <si>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</si>
  <si>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</si>
  <si>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</si>
  <si>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</si>
  <si>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</si>
  <si>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</si>
  <si>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</si>
  <si>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</si>
  <si>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</si>
  <si>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</si>
  <si>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</si>
  <si>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</si>
  <si>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</si>
  <si>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</si>
  <si>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</si>
  <si>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</si>
  <si>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</si>
  <si>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</si>
  <si>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</si>
  <si>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</si>
  <si>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</si>
  <si>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</si>
  <si>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</si>
  <si>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</si>
  <si>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</si>
  <si>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</si>
  <si>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</si>
  <si>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</si>
  <si>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</si>
  <si>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</si>
  <si>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</si>
  <si>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</si>
  <si>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</si>
  <si>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</si>
  <si>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</si>
  <si>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</si>
  <si>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</si>
  <si>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</si>
  <si>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</si>
  <si>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</si>
  <si>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</si>
  <si>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</si>
  <si>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</si>
  <si>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</si>
  <si>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</si>
  <si>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</si>
  <si>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</si>
  <si>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</si>
  <si>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</si>
  <si>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</si>
  <si>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</si>
  <si>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</si>
  <si>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</si>
  <si>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</si>
  <si>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</si>
  <si>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</si>
  <si>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</si>
  <si>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</si>
  <si>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</si>
  <si>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</si>
  <si>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</si>
  <si>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</si>
  <si>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</si>
  <si>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</si>
  <si>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</si>
  <si>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</si>
  <si>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</si>
  <si>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</si>
  <si>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</si>
  <si>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</si>
  <si>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</si>
  <si>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</si>
  <si>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</si>
  <si>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</si>
  <si>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</si>
  <si>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</si>
  <si>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</si>
  <si>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</si>
  <si>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</si>
  <si>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</si>
  <si>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</si>
  <si>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</si>
  <si>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</si>
  <si>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</si>
  <si>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</si>
  <si>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</si>
  <si>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</si>
  <si>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</si>
  <si>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</si>
  <si>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</si>
  <si>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</si>
  <si>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</si>
  <si>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</si>
  <si>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</si>
  <si>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</si>
  <si>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</si>
  <si>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</si>
  <si>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</si>
  <si>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</si>
  <si>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</si>
  <si>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</si>
  <si>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</si>
  <si>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</si>
  <si>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</si>
  <si>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</si>
  <si>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</si>
  <si>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</si>
  <si>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</si>
  <si>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</si>
  <si>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</si>
  <si>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</si>
  <si>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</si>
  <si>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</si>
  <si>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</si>
  <si>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</si>
  <si>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</si>
  <si>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</si>
  <si>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</si>
  <si>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</si>
  <si>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</si>
  <si>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</si>
  <si>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</si>
  <si>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</si>
  <si>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</si>
  <si>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</si>
  <si>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</si>
  <si>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</si>
  <si>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</si>
  <si>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</si>
  <si>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</si>
  <si>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</si>
  <si>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</si>
  <si>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</si>
  <si>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</si>
  <si>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</si>
  <si>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</si>
  <si>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</si>
  <si>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</si>
  <si>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</si>
  <si>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</si>
  <si>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</si>
  <si>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</si>
  <si>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</si>
  <si>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</si>
  <si>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</si>
  <si>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</si>
  <si>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</si>
  <si>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</si>
  <si>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</si>
  <si>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</si>
  <si>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</si>
  <si>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</si>
  <si>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</si>
  <si>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</si>
  <si>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</si>
  <si>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</si>
  <si>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</si>
  <si>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</si>
  <si>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</si>
  <si>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</si>
  <si>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</si>
  <si>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</si>
  <si>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</si>
  <si>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</si>
  <si>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</si>
  <si>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</si>
  <si>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</si>
  <si>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</si>
  <si>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</si>
  <si>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</si>
  <si>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</si>
  <si>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</si>
  <si>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</si>
  <si>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</si>
  <si>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</si>
  <si>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</si>
  <si>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</si>
  <si>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</si>
  <si>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</si>
  <si>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</si>
  <si>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</si>
  <si>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</si>
  <si>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</si>
  <si>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</si>
  <si>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</si>
  <si>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</si>
  <si>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</si>
  <si>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</si>
  <si>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</si>
  <si>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</si>
  <si>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</si>
  <si>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</si>
  <si>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</si>
  <si>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</si>
  <si>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</si>
  <si>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</si>
  <si>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</si>
  <si>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</si>
  <si>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</si>
  <si>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</si>
  <si>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</si>
  <si>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</si>
  <si>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</si>
  <si>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</si>
  <si>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</si>
  <si>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</si>
  <si>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</si>
  <si>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</si>
  <si>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</si>
  <si>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</si>
  <si>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</si>
  <si>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</si>
  <si>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</si>
  <si>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</si>
  <si>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</si>
  <si>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</si>
  <si>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</si>
  <si>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</si>
  <si>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</si>
  <si>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</si>
  <si>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</si>
  <si>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</si>
  <si>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</si>
  <si>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</si>
  <si>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</si>
  <si>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</si>
  <si>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</si>
  <si>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</si>
  <si>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</si>
  <si>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</si>
  <si>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</si>
  <si>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</si>
  <si>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</si>
  <si>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</si>
  <si>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</si>
  <si>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</si>
  <si>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</si>
  <si>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</si>
  <si>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</si>
  <si>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</si>
  <si>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</si>
  <si>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</si>
  <si>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</si>
  <si>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</si>
  <si>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</si>
  <si>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</si>
  <si>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</si>
  <si>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</si>
  <si>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</si>
  <si>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</si>
  <si>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</si>
  <si>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</si>
  <si>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</si>
  <si>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</si>
  <si>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</si>
  <si>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</si>
  <si>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</si>
  <si>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</si>
  <si>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</si>
  <si>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</si>
  <si>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</si>
  <si>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</si>
  <si>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</si>
  <si>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</si>
  <si>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</si>
  <si>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</si>
  <si>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</si>
  <si>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</si>
  <si>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</si>
  <si>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</si>
  <si>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</si>
  <si>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</si>
  <si>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</si>
  <si>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</si>
  <si>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</si>
  <si>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</si>
  <si>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</si>
  <si>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</si>
  <si>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</si>
  <si>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</si>
  <si>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</si>
  <si>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</si>
  <si>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</si>
  <si>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</si>
  <si>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</si>
  <si>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</si>
  <si>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</si>
  <si>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</si>
  <si>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</si>
  <si>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</si>
  <si>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</si>
  <si>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</si>
  <si>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</si>
  <si>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</si>
  <si>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</si>
  <si>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</si>
  <si>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</si>
  <si>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</si>
  <si>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</si>
  <si>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</si>
  <si>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</si>
  <si>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</si>
  <si>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</si>
  <si>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</si>
  <si>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</si>
  <si>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</si>
  <si>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</si>
  <si>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</si>
  <si>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</si>
  <si>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</si>
  <si>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</si>
  <si>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</si>
  <si>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</si>
  <si>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</si>
  <si>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</si>
  <si>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</si>
  <si>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</si>
  <si>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</si>
  <si>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</si>
  <si>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</si>
  <si>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</si>
  <si>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</si>
  <si>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</si>
  <si>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</si>
  <si>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</si>
  <si>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</si>
  <si>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</si>
  <si>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</si>
  <si>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</si>
  <si>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</si>
  <si>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</si>
  <si>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</si>
  <si>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</si>
  <si>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</si>
  <si>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</si>
  <si>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</si>
  <si>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</si>
  <si>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</si>
  <si>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</si>
  <si>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</si>
  <si>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</si>
  <si>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</si>
  <si>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</si>
  <si>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</si>
  <si>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</si>
  <si>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</si>
  <si>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</si>
  <si>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</si>
  <si>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</si>
  <si>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</si>
  <si>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</si>
  <si>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</si>
  <si>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</si>
  <si>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</si>
  <si>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</si>
  <si>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</si>
  <si>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</si>
  <si>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</si>
  <si>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</si>
  <si>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</si>
  <si>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</si>
  <si>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</si>
  <si>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</si>
  <si>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</si>
  <si>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</si>
  <si>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</si>
  <si>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</si>
  <si>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</si>
  <si>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</si>
  <si>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</si>
  <si>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</si>
  <si>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</si>
  <si>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</si>
  <si>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</si>
  <si>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</si>
  <si>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</si>
  <si>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</si>
  <si>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</si>
  <si>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</si>
  <si>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</si>
  <si>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</si>
  <si>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</si>
  <si>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</si>
  <si>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</si>
  <si>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</si>
  <si>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</si>
  <si>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</si>
  <si>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</si>
  <si>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</si>
  <si>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</si>
  <si>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</si>
  <si>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</si>
  <si>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</si>
  <si>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</si>
  <si>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</si>
  <si>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</si>
  <si>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</si>
  <si>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</si>
  <si>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</si>
  <si>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</si>
  <si>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</si>
  <si>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</si>
  <si>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</si>
  <si>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</si>
  <si>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</si>
  <si>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</si>
  <si>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</si>
  <si>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</si>
  <si>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</si>
  <si>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</si>
  <si>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</si>
  <si>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</si>
  <si>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</si>
  <si>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</si>
  <si>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</si>
  <si>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</si>
  <si>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</si>
  <si>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</si>
  <si>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</si>
  <si>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</si>
  <si>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</si>
  <si>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</si>
  <si>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</si>
  <si>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</si>
  <si>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</si>
  <si>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</si>
  <si>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</si>
  <si>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</si>
  <si>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</si>
  <si>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</si>
  <si>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</si>
  <si>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</si>
  <si>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</si>
  <si>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</si>
  <si>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</si>
  <si>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</si>
  <si>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</si>
  <si>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</si>
  <si>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</si>
  <si>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</si>
  <si>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</si>
  <si>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</si>
  <si>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</si>
  <si>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</si>
  <si>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</si>
  <si>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</si>
  <si>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</si>
  <si>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</si>
  <si>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</si>
  <si>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</si>
  <si>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</si>
  <si>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</si>
  <si>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</si>
  <si>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</si>
  <si>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</si>
  <si>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</si>
  <si>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</si>
  <si>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</si>
  <si>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</si>
  <si>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</si>
  <si>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</si>
  <si>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</si>
  <si>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</si>
  <si>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</si>
  <si>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</si>
  <si>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</si>
  <si>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</si>
  <si>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</si>
  <si>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</si>
  <si>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</si>
  <si>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</si>
  <si>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</si>
  <si>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</si>
  <si>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</si>
  <si>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</si>
  <si>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</si>
  <si>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</si>
  <si>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</si>
  <si>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</si>
  <si>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</si>
  <si>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</si>
  <si>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</si>
  <si>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</si>
  <si>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</si>
  <si>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</si>
  <si>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</si>
  <si>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</si>
  <si>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</si>
  <si>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</si>
  <si>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</si>
  <si>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</si>
  <si>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</si>
  <si>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</si>
  <si>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</si>
  <si>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</si>
  <si>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</si>
  <si>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</si>
  <si>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</si>
  <si>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</si>
  <si>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</si>
  <si>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</si>
  <si>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</si>
  <si>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</si>
  <si>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</si>
  <si>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</si>
  <si>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</si>
  <si>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</si>
  <si>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</si>
  <si>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</si>
  <si>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</si>
  <si>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</si>
  <si>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</si>
  <si>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</si>
  <si>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</si>
  <si>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</si>
  <si>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</si>
  <si>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</si>
  <si>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</si>
  <si>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</si>
  <si>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</si>
  <si>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</si>
  <si>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</si>
  <si>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</si>
  <si>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</si>
  <si>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</si>
  <si>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</si>
  <si>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</si>
  <si>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</si>
  <si>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</si>
  <si>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</si>
  <si>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</si>
  <si>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</si>
  <si>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</si>
  <si>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</si>
  <si>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</si>
  <si>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</si>
  <si>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</si>
  <si>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</si>
  <si>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</si>
  <si>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</si>
  <si>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</si>
  <si>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</si>
  <si>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</si>
  <si>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</si>
  <si>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</si>
  <si>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</si>
  <si>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</si>
  <si>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</si>
  <si>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</si>
  <si>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</si>
  <si>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</si>
  <si>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</si>
  <si>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</si>
  <si>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</si>
  <si>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</si>
  <si>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</si>
  <si>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</si>
  <si>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</si>
  <si>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</si>
  <si>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</si>
  <si>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</si>
  <si>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</si>
  <si>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</si>
  <si>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</si>
  <si>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</si>
  <si>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</si>
  <si>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</si>
  <si>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</si>
  <si>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</si>
  <si>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</si>
  <si>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</si>
  <si>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</si>
  <si>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</si>
  <si>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</si>
  <si>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</si>
  <si>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</si>
  <si>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</si>
  <si>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</si>
  <si>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</si>
  <si>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</si>
  <si>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</si>
  <si>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</si>
  <si>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</si>
  <si>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</si>
  <si>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</si>
  <si>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</si>
  <si>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</si>
  <si>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</si>
  <si>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</si>
  <si>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</si>
  <si>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</si>
  <si>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</si>
  <si>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</si>
  <si>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</si>
  <si>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</si>
  <si>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</si>
  <si>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</si>
  <si>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</si>
  <si>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</si>
  <si>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</si>
  <si>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</si>
  <si>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</si>
  <si>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</si>
  <si>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</si>
  <si>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</si>
  <si>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</si>
  <si>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</si>
  <si>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</si>
  <si>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</si>
  <si>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</si>
  <si>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</si>
  <si>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</si>
  <si>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</si>
  <si>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</si>
  <si>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</si>
  <si>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</si>
  <si>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</si>
  <si>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</si>
  <si>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</si>
  <si>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</si>
  <si>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</si>
  <si>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</si>
  <si>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</si>
  <si>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</si>
  <si>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</si>
  <si>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</si>
  <si>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</si>
  <si>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</si>
  <si>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</si>
  <si>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</si>
  <si>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</si>
  <si>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</si>
  <si>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</si>
  <si>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</si>
  <si>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</si>
  <si>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</si>
  <si>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</si>
  <si>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</si>
  <si>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</si>
  <si>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</si>
  <si>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</si>
  <si>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</si>
  <si>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</si>
  <si>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</si>
  <si>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</si>
  <si>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</si>
  <si>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</si>
  <si>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</si>
  <si>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</si>
  <si>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</si>
  <si>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</si>
  <si>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</si>
  <si>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</si>
  <si>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</si>
  <si>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</si>
  <si>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</si>
  <si>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</si>
  <si>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</si>
  <si>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</si>
  <si>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</si>
  <si>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</si>
  <si>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</si>
  <si>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</si>
  <si>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</si>
  <si>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</si>
  <si>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</si>
  <si>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</si>
  <si>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</si>
  <si>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</si>
  <si>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</si>
  <si>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</si>
  <si>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</si>
  <si>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</si>
  <si>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</si>
  <si>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</si>
  <si>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</si>
  <si>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</si>
  <si>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</si>
  <si>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</si>
  <si>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</si>
  <si>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</si>
  <si>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</si>
  <si>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</si>
  <si>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</si>
  <si>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</si>
  <si>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</si>
  <si>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</si>
  <si>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</si>
  <si>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</si>
  <si>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</si>
  <si>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</si>
  <si>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</si>
  <si>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</si>
  <si>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</si>
  <si>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</si>
  <si>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</si>
  <si>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</si>
  <si>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</si>
  <si>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</si>
  <si>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</si>
  <si>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</si>
  <si>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</si>
  <si>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</si>
  <si>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</si>
  <si>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</si>
  <si>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</si>
  <si>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</si>
  <si>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</si>
  <si>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</si>
  <si>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</si>
  <si>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</si>
  <si>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</si>
  <si>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</si>
  <si>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</si>
  <si>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</si>
  <si>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</si>
  <si>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</si>
  <si>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</si>
  <si>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</si>
  <si>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</si>
  <si>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</si>
  <si>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</si>
  <si>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</si>
  <si>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</si>
  <si>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</si>
  <si>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</si>
  <si>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</si>
  <si>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</si>
  <si>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</si>
  <si>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</si>
  <si>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</si>
  <si>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</si>
  <si>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</si>
  <si>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</si>
  <si>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</si>
  <si>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</si>
  <si>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</si>
  <si>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</si>
  <si>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</si>
  <si>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</si>
  <si>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</si>
  <si>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</si>
  <si>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</si>
  <si>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</si>
  <si>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</si>
  <si>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</si>
  <si>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</si>
  <si>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</si>
  <si>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</si>
  <si>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</si>
  <si>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</si>
  <si>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</si>
  <si>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</si>
  <si>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</si>
  <si>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</si>
  <si>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</si>
  <si>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</si>
  <si>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</si>
  <si>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</si>
  <si>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</si>
  <si>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</si>
  <si>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</si>
  <si>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</si>
  <si>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</si>
  <si>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</si>
  <si>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</si>
  <si>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</si>
  <si>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</si>
  <si>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</si>
  <si>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</si>
  <si>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</si>
  <si>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</si>
  <si>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</si>
  <si>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</si>
  <si>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</si>
  <si>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</si>
  <si>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</si>
  <si>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</si>
  <si>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</si>
  <si>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</si>
  <si>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</si>
  <si>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</si>
  <si>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</si>
  <si>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</si>
  <si>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</si>
  <si>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</si>
  <si>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</si>
  <si>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</si>
  <si>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</si>
  <si>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</si>
  <si>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</si>
  <si>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</si>
  <si>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</si>
  <si>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</si>
  <si>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</si>
  <si>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</si>
  <si>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</si>
  <si>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</si>
  <si>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</si>
  <si>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</si>
  <si>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</si>
  <si>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</si>
  <si>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</si>
  <si>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</si>
  <si>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</si>
  <si>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</si>
  <si>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</si>
  <si>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</si>
  <si>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</si>
  <si>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</si>
  <si>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</si>
  <si>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</si>
  <si>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</si>
  <si>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</si>
  <si>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</si>
  <si>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</si>
  <si>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</si>
  <si>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</si>
  <si>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</si>
  <si>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</si>
  <si>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</si>
  <si>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</si>
  <si>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</si>
  <si>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</si>
  <si>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</si>
  <si>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</si>
  <si>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</si>
  <si>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</si>
  <si>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</si>
  <si>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</si>
  <si>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</si>
  <si>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</si>
  <si>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</si>
  <si>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</si>
  <si>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</si>
  <si>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</si>
  <si>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</si>
  <si>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</si>
  <si>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</si>
  <si>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</si>
  <si>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</si>
  <si>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</si>
  <si>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</si>
  <si>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</si>
  <si>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</si>
  <si>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</si>
  <si>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</si>
  <si>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</si>
  <si>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</si>
  <si>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</si>
  <si>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</si>
  <si>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</si>
  <si>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</si>
  <si>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</si>
  <si>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</si>
  <si>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</si>
  <si>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</si>
  <si>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</si>
  <si>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</si>
  <si>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</si>
  <si>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</si>
  <si>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</si>
  <si>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</si>
  <si>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</si>
  <si>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</si>
  <si>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</si>
  <si>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</si>
  <si>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</si>
  <si>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</si>
  <si>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</si>
  <si>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</si>
  <si>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</si>
  <si>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</si>
  <si>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</si>
  <si>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</si>
  <si>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</si>
  <si>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</si>
  <si>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</si>
  <si>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</si>
  <si>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</si>
  <si>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</si>
  <si>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</si>
  <si>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</si>
  <si>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</si>
  <si>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</si>
  <si>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</si>
  <si>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</si>
  <si>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</si>
  <si>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</si>
  <si>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</si>
  <si>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</si>
  <si>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</si>
  <si>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</si>
  <si>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</si>
  <si>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</si>
  <si>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</si>
  <si>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</si>
  <si>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</si>
  <si>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</si>
  <si>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</si>
  <si>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</si>
  <si>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</si>
  <si>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</si>
  <si>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</si>
  <si>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</si>
  <si>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</si>
  <si>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</si>
  <si>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</si>
  <si>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</si>
  <si>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</si>
  <si>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</si>
  <si>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</si>
  <si>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</si>
  <si>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</si>
  <si>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</si>
  <si>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</si>
  <si>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</si>
  <si>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</si>
  <si>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</si>
  <si>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</si>
  <si>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</si>
  <si>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</si>
  <si>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</si>
  <si>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</si>
  <si>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</si>
  <si>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</si>
  <si>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</si>
  <si>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</si>
  <si>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</si>
  <si>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</si>
  <si>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</si>
  <si>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</si>
  <si>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</si>
  <si>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</si>
  <si>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</si>
  <si>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</si>
  <si>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</si>
  <si>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</si>
  <si>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</si>
  <si>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</si>
  <si>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</si>
  <si>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</si>
  <si>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</si>
  <si>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</si>
  <si>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</si>
  <si>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</si>
  <si>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</si>
  <si>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</si>
  <si>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</si>
  <si>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</si>
  <si>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</si>
  <si>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</si>
  <si>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</si>
  <si>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</si>
  <si>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</si>
  <si>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</si>
  <si>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</si>
  <si>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</si>
  <si>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</si>
  <si>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</si>
  <si>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</si>
  <si>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</si>
  <si>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</si>
  <si>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</si>
  <si>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</si>
  <si>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</si>
  <si>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</si>
  <si>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</si>
  <si>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</si>
  <si>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</si>
  <si>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</si>
  <si>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</si>
  <si>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</si>
  <si>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</si>
  <si>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</si>
  <si>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</si>
  <si>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</si>
  <si>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</si>
  <si>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</si>
  <si>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</si>
  <si>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</si>
  <si>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</si>
  <si>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</si>
  <si>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</si>
  <si>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</si>
  <si>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</si>
  <si>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</si>
  <si>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</si>
  <si>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</si>
  <si>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</si>
  <si>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</si>
  <si>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</si>
  <si>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</si>
  <si>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</si>
  <si>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</si>
  <si>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</si>
  <si>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</si>
  <si>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</si>
  <si>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</si>
  <si>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</si>
  <si>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</si>
  <si>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</si>
  <si>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</si>
  <si>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</si>
  <si>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</si>
  <si>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</si>
  <si>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</si>
  <si>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</si>
  <si>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</si>
  <si>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</si>
  <si>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</si>
  <si>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</si>
  <si>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</si>
  <si>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</si>
  <si>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</si>
  <si>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</si>
  <si>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</si>
  <si>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</si>
  <si>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</si>
  <si>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</si>
  <si>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</si>
  <si>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</si>
  <si>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</si>
  <si>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</si>
  <si>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</si>
  <si>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</si>
  <si>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</si>
  <si>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</si>
  <si>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</si>
  <si>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</si>
  <si>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</si>
  <si>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</si>
  <si>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</si>
  <si>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</si>
  <si>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</si>
  <si>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</si>
  <si>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</si>
  <si>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</si>
  <si>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</si>
  <si>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</si>
  <si>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</si>
  <si>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</si>
  <si>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</si>
  <si>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</si>
  <si>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</si>
  <si>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</si>
  <si>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</si>
  <si>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</si>
  <si>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</si>
  <si>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</si>
  <si>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</si>
  <si>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</si>
  <si>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</si>
  <si>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</si>
  <si>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</si>
  <si>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</si>
  <si>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</si>
  <si>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</si>
  <si>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</si>
  <si>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</si>
  <si>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</si>
  <si>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</si>
  <si>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</si>
  <si>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</si>
  <si>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</si>
  <si>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</si>
  <si>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</si>
  <si>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</si>
  <si>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</si>
  <si>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</si>
  <si>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</si>
  <si>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</si>
  <si>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</si>
  <si>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</si>
  <si>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</si>
  <si>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</si>
  <si>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</si>
  <si>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</si>
  <si>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</si>
  <si>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</si>
  <si>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</si>
  <si>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</si>
  <si>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</si>
  <si>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</si>
  <si>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</si>
  <si>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</si>
  <si>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</si>
  <si>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</si>
  <si>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</si>
  <si>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</si>
  <si>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</si>
  <si>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</si>
  <si>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</si>
  <si>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</si>
  <si>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</si>
  <si>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</si>
  <si>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</si>
  <si>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</si>
  <si>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</si>
  <si>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</si>
  <si>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</si>
  <si>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</si>
  <si>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</si>
  <si>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</si>
  <si>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</si>
  <si>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</si>
  <si>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</si>
  <si>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</si>
  <si>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</si>
  <si>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</si>
  <si>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</si>
  <si>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</si>
  <si>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</si>
  <si>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</si>
  <si>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</si>
  <si>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</si>
  <si>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</si>
  <si>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</si>
  <si>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</si>
  <si>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</si>
  <si>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</si>
  <si>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</si>
  <si>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</si>
  <si>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</si>
  <si>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</si>
  <si>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</si>
  <si>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</si>
  <si>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</si>
  <si>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</si>
  <si>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</si>
  <si>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</si>
  <si>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</si>
  <si>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</si>
  <si>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</si>
  <si>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</si>
  <si>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</si>
  <si>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</si>
  <si>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</si>
  <si>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</si>
  <si>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</si>
  <si>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</si>
  <si>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</si>
  <si>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</si>
  <si>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</si>
  <si>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</si>
  <si>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</si>
  <si>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</si>
  <si>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</si>
  <si>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</si>
  <si>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</si>
  <si>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</si>
  <si>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</si>
  <si>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</si>
  <si>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</si>
  <si>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</si>
  <si>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</si>
  <si>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</si>
  <si>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</si>
  <si>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</si>
  <si>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</si>
  <si>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</si>
  <si>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</si>
  <si>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</si>
  <si>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</si>
  <si>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</si>
  <si>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</si>
  <si>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</si>
  <si>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</si>
  <si>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</si>
  <si>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</si>
  <si>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</si>
  <si>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</si>
  <si>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</si>
  <si>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</si>
  <si>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</si>
  <si>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</si>
  <si>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</si>
  <si>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</si>
  <si>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</si>
  <si>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</si>
  <si>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</si>
  <si>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</si>
  <si>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</si>
  <si>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</si>
  <si>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</si>
  <si>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</si>
  <si>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</si>
  <si>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</si>
  <si>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</si>
  <si>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</si>
  <si>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</si>
  <si>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</si>
  <si>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</si>
  <si>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</si>
  <si>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</si>
  <si>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</si>
  <si>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</si>
  <si>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</si>
  <si>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</si>
  <si>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</si>
  <si>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</si>
  <si>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</si>
  <si>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</si>
  <si>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</si>
  <si>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</si>
  <si>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</si>
  <si>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</si>
  <si>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</si>
  <si>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</si>
  <si>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</si>
  <si>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</si>
  <si>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</si>
  <si>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</si>
  <si>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</si>
  <si>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</si>
  <si>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</si>
  <si>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</si>
  <si>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</si>
  <si>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</si>
  <si>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</si>
  <si>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</si>
  <si>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</si>
  <si>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</si>
  <si>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</si>
  <si>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</si>
  <si>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</si>
  <si>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</si>
  <si>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</si>
  <si>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</si>
  <si>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</si>
  <si>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</si>
  <si>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</si>
  <si>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</si>
  <si>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</si>
  <si>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</si>
  <si>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</si>
  <si>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</si>
  <si>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</si>
  <si>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</si>
  <si>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</si>
  <si>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</si>
  <si>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</si>
  <si>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</si>
  <si>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</si>
  <si>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</si>
  <si>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</si>
  <si>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</si>
  <si>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</si>
  <si>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</si>
  <si>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</si>
  <si>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</si>
  <si>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</si>
  <si>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</si>
  <si>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</si>
  <si>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</si>
  <si>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</si>
  <si>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</si>
  <si>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</si>
  <si>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</si>
  <si>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</si>
  <si>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</si>
  <si>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</si>
  <si>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</si>
  <si>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</si>
  <si>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</si>
  <si>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</si>
  <si>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</si>
  <si>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</si>
  <si>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</si>
  <si>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</si>
  <si>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</si>
  <si>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</si>
  <si>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</si>
  <si>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</si>
  <si>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</si>
  <si>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</si>
  <si>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</si>
  <si>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</si>
  <si>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</si>
  <si>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</si>
  <si>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</si>
  <si>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</si>
  <si>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</si>
  <si>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</si>
  <si>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</si>
  <si>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</si>
  <si>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</si>
  <si>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</si>
  <si>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</si>
  <si>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</si>
  <si>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</si>
  <si>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</si>
  <si>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</si>
  <si>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</si>
  <si>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</si>
  <si>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</si>
  <si>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</si>
  <si>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</si>
  <si>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</si>
  <si>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</si>
  <si>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</si>
  <si>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</si>
  <si>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</si>
  <si>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</si>
  <si>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</si>
  <si>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</si>
  <si>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</si>
  <si>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</si>
  <si>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</si>
  <si>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</si>
  <si>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</si>
  <si>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</si>
  <si>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</si>
  <si>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</si>
  <si>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</si>
  <si>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</si>
  <si>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</si>
  <si>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</si>
  <si>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</si>
  <si>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</si>
  <si>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</si>
  <si>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</si>
  <si>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</si>
  <si>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</si>
  <si>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</si>
  <si>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</si>
  <si>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</si>
  <si>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</si>
  <si>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</si>
  <si>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</si>
  <si>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</si>
  <si>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</si>
  <si>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</si>
  <si>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</si>
  <si>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</si>
  <si>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</si>
  <si>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</si>
  <si>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</si>
  <si>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</si>
  <si>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</si>
  <si>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</si>
  <si>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</si>
  <si>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</si>
  <si>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</si>
  <si>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</si>
  <si>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</si>
  <si>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</si>
  <si>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</si>
  <si>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</si>
  <si>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</si>
  <si>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</si>
  <si>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</si>
  <si>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</si>
  <si>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</si>
  <si>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</si>
  <si>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</si>
  <si>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</si>
  <si>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</si>
  <si>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</si>
  <si>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</si>
  <si>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</si>
  <si>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</si>
  <si>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</si>
  <si>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</si>
  <si>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</si>
  <si>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</si>
  <si>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</si>
  <si>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</si>
  <si>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</si>
  <si>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</si>
  <si>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</si>
  <si>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</si>
  <si>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</si>
  <si>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</si>
  <si>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</si>
  <si>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</si>
  <si>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</si>
  <si>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</si>
  <si>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</si>
  <si>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</si>
  <si>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</si>
  <si>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</si>
  <si>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</si>
  <si>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</si>
  <si>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</si>
  <si>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</si>
  <si>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</si>
  <si>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</si>
  <si>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</si>
  <si>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</si>
  <si>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</si>
  <si>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</si>
  <si>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</si>
  <si>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</si>
  <si>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</si>
  <si>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</si>
  <si>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</si>
  <si>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</si>
  <si>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</si>
  <si>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</si>
  <si>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</si>
  <si>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</si>
  <si>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</si>
  <si>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</si>
  <si>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</si>
  <si>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</si>
  <si>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</si>
  <si>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</si>
  <si>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</si>
  <si>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</si>
  <si>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</si>
  <si>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</si>
  <si>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</si>
  <si>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</si>
  <si>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</si>
  <si>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</si>
  <si>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</si>
  <si>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</si>
  <si>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</si>
  <si>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</si>
  <si>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</si>
  <si>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</si>
  <si>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</si>
  <si>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</si>
  <si>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</si>
  <si>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</si>
  <si>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</si>
  <si>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</si>
  <si>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</si>
  <si>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</si>
  <si>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</si>
  <si>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</si>
  <si>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</si>
  <si>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</si>
  <si>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</si>
  <si>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</si>
  <si>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</si>
  <si>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</si>
  <si>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</si>
  <si>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</si>
  <si>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</si>
  <si>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</si>
  <si>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</si>
  <si>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</si>
  <si>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</si>
  <si>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</si>
  <si>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</si>
  <si>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</si>
  <si>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</si>
  <si>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</si>
  <si>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</si>
  <si>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</si>
  <si>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</si>
  <si>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</si>
  <si>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</si>
  <si>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</si>
  <si>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</si>
  <si>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</si>
  <si>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</si>
  <si>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</si>
  <si>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</si>
  <si>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</si>
  <si>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</si>
  <si>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</si>
  <si>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</si>
  <si>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</si>
  <si>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</si>
  <si>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</si>
  <si>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</si>
  <si>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</si>
  <si>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</si>
  <si>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</si>
  <si>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</si>
  <si>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</si>
  <si>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</si>
  <si>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</si>
  <si>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</si>
  <si>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</si>
  <si>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</si>
  <si>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</si>
  <si>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</si>
  <si>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</si>
  <si>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</si>
  <si>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</si>
  <si>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</si>
  <si>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</si>
  <si>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</si>
  <si>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</si>
  <si>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</si>
  <si>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</si>
  <si>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</si>
  <si>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</si>
  <si>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</si>
  <si>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</si>
  <si>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</si>
  <si>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</si>
  <si>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</si>
  <si>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</si>
  <si>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</si>
  <si>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</si>
  <si>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</si>
  <si>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</si>
  <si>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</si>
  <si>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</si>
  <si>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</si>
  <si>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</si>
  <si>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</si>
  <si>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</si>
  <si>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</si>
  <si>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</si>
  <si>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</si>
  <si>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</si>
  <si>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</si>
  <si>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</si>
  <si>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</si>
  <si>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</si>
  <si>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</si>
  <si>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</si>
  <si>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</si>
  <si>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</si>
  <si>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</si>
  <si>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</si>
  <si>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</si>
  <si>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</si>
  <si>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</si>
  <si>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</si>
  <si>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</si>
  <si>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</si>
  <si>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</si>
  <si>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</si>
  <si>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</si>
  <si>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</si>
  <si>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</si>
  <si>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</si>
  <si>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</si>
  <si>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</si>
  <si>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</si>
  <si>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</si>
  <si>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</si>
  <si>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</si>
  <si>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</si>
  <si>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</si>
  <si>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</si>
  <si>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</si>
  <si>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</si>
  <si>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</si>
  <si>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</si>
  <si>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</si>
  <si>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</si>
  <si>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</si>
  <si>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</si>
  <si>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</si>
  <si>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</si>
  <si>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</si>
  <si>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</si>
  <si>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</si>
  <si>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</si>
  <si>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</si>
  <si>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</si>
  <si>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</si>
  <si>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</si>
  <si>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</si>
  <si>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</si>
  <si>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</si>
  <si>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</si>
  <si>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</si>
  <si>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</si>
  <si>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</si>
  <si>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</si>
  <si>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</si>
  <si>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</si>
  <si>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</si>
  <si>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</si>
  <si>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</si>
  <si>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</si>
  <si>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</si>
  <si>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</si>
  <si>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</si>
  <si>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</si>
  <si>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</si>
  <si>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</si>
  <si>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</si>
  <si>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</si>
  <si>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</si>
  <si>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</si>
  <si>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</si>
  <si>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</si>
  <si>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</si>
  <si>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</si>
  <si>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</si>
  <si>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</si>
  <si>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</si>
  <si>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</si>
  <si>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</si>
  <si>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</si>
  <si>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</si>
  <si>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</si>
  <si>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</si>
  <si>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</si>
  <si>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</si>
  <si>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</si>
  <si>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</si>
  <si>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</si>
  <si>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</si>
  <si>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</si>
  <si>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</si>
  <si>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</si>
  <si>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</si>
  <si>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</si>
  <si>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</si>
  <si>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</si>
  <si>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</si>
  <si>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</si>
  <si>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</si>
  <si>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</si>
  <si>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</si>
  <si>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</si>
  <si>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</si>
  <si>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</si>
  <si>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</si>
  <si>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</si>
  <si>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</si>
  <si>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</si>
  <si>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</si>
  <si>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</si>
  <si>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</si>
  <si>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</si>
  <si>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</si>
  <si>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</si>
  <si>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</si>
  <si>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</si>
  <si>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</si>
  <si>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</si>
  <si>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</si>
  <si>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</si>
  <si>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</si>
  <si>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</si>
  <si>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</si>
  <si>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</si>
  <si>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</si>
  <si>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</si>
  <si>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</si>
  <si>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</si>
  <si>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</si>
  <si>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</si>
  <si>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</si>
  <si>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</si>
  <si>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</si>
  <si>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</si>
  <si>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</si>
  <si>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</si>
  <si>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</si>
  <si>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</si>
  <si>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</si>
  <si>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</si>
  <si>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</si>
  <si>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</si>
  <si>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</si>
  <si>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</si>
  <si>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</si>
  <si>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</si>
  <si>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</si>
  <si>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</si>
  <si>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</si>
  <si>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</si>
  <si>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</si>
  <si>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</si>
  <si>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</si>
  <si>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</si>
  <si>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</si>
  <si>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</si>
  <si>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</si>
  <si>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</si>
  <si>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</si>
  <si>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</si>
  <si>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</si>
  <si>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</si>
  <si>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</si>
  <si>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</si>
  <si>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</si>
  <si>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</si>
  <si>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</si>
  <si>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</si>
  <si>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</si>
  <si>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</si>
  <si>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</si>
  <si>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</si>
  <si>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</si>
  <si>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</si>
  <si>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</si>
  <si>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</si>
  <si>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</si>
  <si>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</si>
  <si>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</si>
  <si>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</si>
  <si>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</si>
  <si>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</si>
  <si>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</si>
  <si>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</si>
  <si>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</si>
  <si>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</si>
  <si>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</si>
  <si>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</si>
  <si>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</si>
  <si>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</si>
  <si>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</si>
  <si>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</si>
  <si>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</si>
  <si>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</si>
  <si>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</si>
  <si>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</si>
  <si>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</si>
  <si>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</si>
  <si>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</si>
  <si>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</si>
  <si>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</si>
  <si>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</si>
  <si>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</si>
  <si>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</si>
  <si>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</si>
  <si>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</si>
  <si>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</si>
  <si>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</si>
  <si>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</si>
  <si>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</si>
  <si>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</si>
  <si>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</si>
  <si>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</si>
  <si>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</si>
  <si>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</si>
  <si>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</si>
  <si>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</si>
  <si>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</si>
  <si>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</si>
  <si>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</si>
  <si>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</si>
  <si>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</si>
  <si>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</si>
  <si>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</si>
  <si>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</si>
  <si>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</si>
  <si>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</si>
  <si>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</si>
  <si>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</si>
  <si>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</si>
  <si>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</si>
  <si>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</si>
  <si>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</si>
  <si>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</si>
  <si>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</si>
  <si>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</si>
  <si>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</si>
  <si>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</si>
  <si>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</si>
  <si>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</si>
  <si>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</si>
  <si>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</si>
  <si>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</si>
  <si>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</si>
  <si>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</si>
  <si>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</si>
  <si>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</si>
  <si>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</si>
  <si>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</si>
  <si>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</si>
  <si>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</si>
  <si>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</si>
  <si>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</si>
  <si>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</si>
  <si>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</si>
  <si>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</si>
  <si>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</si>
  <si>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</si>
  <si>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</si>
  <si>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</si>
  <si>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</si>
  <si>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</si>
  <si>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</si>
  <si>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</si>
  <si>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</si>
  <si>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</si>
  <si>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</si>
  <si>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</si>
  <si>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</si>
  <si>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</si>
  <si>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</si>
  <si>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</si>
  <si>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</si>
  <si>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</si>
  <si>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</si>
  <si>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</si>
  <si>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</si>
  <si>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</si>
  <si>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</si>
  <si>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</si>
  <si>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</si>
  <si>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</si>
  <si>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</si>
  <si>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</si>
  <si>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</si>
  <si>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</si>
  <si>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</si>
  <si>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</si>
  <si>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</si>
  <si>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</si>
  <si>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</si>
  <si>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</si>
  <si>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</si>
  <si>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</si>
  <si>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</si>
  <si>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</si>
  <si>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</si>
  <si>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</si>
  <si>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</si>
  <si>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</si>
  <si>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</si>
  <si>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</si>
  <si>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</si>
  <si>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</si>
  <si>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</si>
  <si>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</si>
  <si>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</si>
  <si>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</si>
  <si>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</si>
  <si>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</si>
  <si>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</si>
  <si>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</si>
  <si>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</si>
  <si>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</si>
  <si>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</si>
  <si>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</si>
  <si>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</si>
  <si>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</si>
  <si>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</si>
  <si>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</si>
  <si>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</si>
  <si>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</si>
  <si>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</si>
  <si>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</si>
  <si>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</si>
  <si>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</si>
  <si>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</si>
  <si>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</si>
  <si>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</si>
  <si>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</si>
  <si>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</si>
  <si>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</si>
  <si>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</si>
  <si>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</si>
  <si>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</si>
  <si>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</si>
  <si>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</si>
  <si>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</si>
  <si>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</si>
  <si>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</si>
  <si>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</si>
  <si>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</si>
  <si>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</si>
  <si>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</si>
  <si>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</si>
  <si>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</si>
  <si>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</si>
  <si>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</si>
  <si>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</si>
  <si>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</si>
  <si>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</si>
  <si>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</si>
  <si>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</si>
  <si>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</si>
  <si>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</si>
  <si>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</si>
  <si>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</si>
  <si>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</si>
  <si>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</si>
  <si>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</si>
  <si>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</si>
  <si>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</si>
  <si>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</si>
  <si>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</si>
  <si>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</si>
  <si>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</si>
  <si>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</si>
  <si>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</si>
  <si>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</si>
  <si>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</si>
  <si>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</si>
  <si>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</si>
  <si>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</si>
  <si>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</si>
  <si>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</si>
  <si>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</si>
  <si>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</si>
  <si>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</si>
  <si>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</si>
  <si>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</si>
  <si>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</si>
  <si>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</si>
  <si>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</si>
  <si>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</si>
  <si>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</si>
  <si>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</si>
  <si>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</si>
  <si>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</si>
  <si>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</si>
  <si>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</si>
  <si>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</si>
  <si>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</si>
  <si>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</si>
  <si>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</si>
  <si>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</si>
  <si>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</si>
  <si>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</si>
  <si>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</si>
  <si>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</si>
  <si>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</si>
  <si>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</si>
  <si>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</si>
  <si>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</si>
  <si>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</si>
  <si>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</si>
  <si>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</si>
  <si>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</si>
  <si>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</si>
  <si>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</si>
  <si>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</si>
  <si>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</si>
  <si>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</si>
  <si>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</si>
  <si>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</si>
  <si>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</si>
  <si>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</si>
  <si>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</si>
  <si>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</si>
  <si>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</si>
  <si>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</si>
  <si>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</si>
  <si>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</si>
  <si>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</si>
  <si>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</si>
  <si>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</si>
  <si>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</si>
  <si>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</si>
  <si>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</si>
  <si>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</si>
  <si>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</si>
  <si>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</si>
  <si>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</si>
  <si>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</si>
  <si>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</si>
  <si>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</si>
  <si>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</si>
  <si>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</si>
  <si>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</si>
  <si>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</si>
  <si>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</si>
  <si>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</si>
  <si>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</si>
  <si>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</si>
  <si>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</si>
  <si>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</si>
  <si>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</si>
  <si>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</si>
  <si>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</si>
  <si>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</si>
  <si>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</si>
  <si>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</si>
  <si>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</si>
  <si>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</si>
  <si>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</si>
  <si>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</si>
  <si>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</si>
  <si>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</si>
  <si>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</si>
  <si>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</si>
  <si>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</si>
  <si>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</si>
  <si>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</si>
  <si>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</si>
  <si>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</si>
  <si>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</si>
  <si>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</si>
  <si>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</si>
  <si>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</si>
  <si>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</si>
  <si>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</si>
  <si>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</si>
  <si>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</si>
  <si>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</si>
  <si>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</si>
  <si>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</si>
  <si>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</si>
  <si>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</si>
  <si>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</si>
  <si>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</si>
  <si>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</si>
  <si>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</si>
  <si>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</si>
  <si>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</si>
  <si>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</si>
  <si>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</si>
  <si>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</si>
  <si>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</si>
  <si>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</si>
  <si>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</si>
  <si>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</si>
  <si>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</si>
  <si>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</si>
  <si>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</si>
  <si>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</si>
  <si>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</si>
  <si>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</si>
  <si>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</si>
  <si>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</si>
  <si>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</si>
  <si>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</si>
  <si>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</si>
  <si>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</si>
  <si>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</si>
  <si>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</si>
  <si>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</si>
  <si>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</si>
  <si>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</si>
  <si>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</si>
  <si>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</si>
  <si>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</si>
  <si>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</si>
  <si>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</si>
  <si>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</si>
  <si>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</si>
  <si>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</si>
  <si>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</si>
  <si>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</si>
  <si>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</si>
  <si>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</si>
  <si>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</si>
  <si>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</si>
  <si>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</si>
  <si>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</si>
  <si>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</si>
  <si>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</si>
  <si>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</si>
  <si>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</si>
  <si>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</si>
  <si>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</si>
  <si>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</si>
  <si>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</si>
  <si>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</si>
  <si>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</si>
  <si>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</si>
  <si>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</si>
  <si>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</si>
  <si>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</si>
  <si>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</si>
  <si>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</si>
  <si>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</si>
  <si>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</si>
  <si>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</si>
  <si>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</si>
  <si>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</si>
  <si>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</si>
  <si>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</si>
  <si>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</si>
  <si>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</si>
  <si>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</si>
  <si>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</si>
  <si>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</si>
  <si>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</si>
  <si>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</si>
  <si>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</si>
  <si>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</si>
  <si>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</si>
  <si>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</si>
  <si>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</si>
  <si>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</si>
  <si>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</si>
  <si>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</si>
  <si>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</si>
  <si>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</si>
  <si>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</si>
  <si>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</si>
  <si>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</si>
  <si>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</si>
  <si>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</si>
  <si>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</si>
  <si>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</si>
  <si>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</si>
  <si>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</si>
  <si>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</si>
  <si>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</si>
  <si>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</si>
  <si>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</si>
  <si>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</si>
  <si>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</si>
  <si>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</si>
  <si>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</si>
  <si>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</si>
  <si>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</si>
  <si>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</si>
  <si>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</si>
  <si>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</si>
  <si>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</si>
  <si>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</si>
  <si>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</si>
  <si>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</si>
  <si>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</si>
  <si>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</si>
  <si>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</si>
  <si>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</si>
  <si>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</si>
  <si>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</si>
  <si>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</si>
  <si>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</si>
  <si>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</si>
  <si>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</si>
  <si>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</si>
  <si>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</si>
  <si>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</si>
  <si>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</si>
  <si>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</si>
  <si>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</si>
  <si>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</si>
  <si>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</si>
  <si>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</si>
  <si>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</si>
  <si>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</si>
  <si>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</si>
  <si>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</si>
  <si>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</si>
  <si>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</si>
  <si>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</si>
  <si>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</si>
  <si>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</si>
  <si>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</si>
  <si>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</si>
  <si>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</si>
  <si>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</si>
  <si>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</si>
  <si>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</si>
  <si>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</si>
  <si>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</si>
  <si>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</si>
  <si>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</si>
  <si>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</si>
  <si>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</si>
  <si>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</si>
  <si>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</si>
  <si>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</si>
  <si>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</si>
  <si>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</si>
  <si>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</si>
  <si>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</si>
  <si>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</si>
  <si>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</si>
  <si>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</si>
  <si>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</si>
  <si>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</si>
  <si>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</si>
  <si>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</si>
  <si>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</si>
  <si>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</si>
  <si>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</si>
  <si>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</si>
  <si>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</si>
  <si>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</si>
  <si>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</si>
  <si>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</si>
  <si>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</si>
  <si>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</si>
  <si>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</si>
  <si>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</si>
  <si>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</si>
  <si>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</si>
  <si>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</si>
  <si>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</si>
  <si>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</si>
  <si>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</si>
  <si>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</si>
  <si>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</si>
  <si>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</si>
  <si>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</si>
  <si>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</si>
  <si>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</si>
  <si>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</si>
  <si>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</si>
  <si>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</si>
  <si>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</si>
  <si>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</si>
  <si>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</si>
  <si>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</si>
  <si>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</si>
  <si>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</si>
  <si>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</si>
  <si>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</si>
  <si>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</si>
  <si>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</si>
  <si>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</si>
  <si>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</si>
  <si>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</si>
  <si>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</si>
  <si>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</si>
  <si>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</si>
  <si>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</si>
  <si>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</si>
  <si>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</si>
  <si>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</si>
  <si>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</si>
  <si>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</si>
  <si>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</si>
  <si>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</si>
  <si>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</si>
  <si>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</si>
  <si>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</si>
  <si>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</si>
  <si>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</si>
  <si>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</si>
  <si>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</si>
  <si>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</si>
  <si>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</si>
  <si>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</si>
  <si>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</si>
  <si>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</si>
  <si>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</si>
  <si>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</si>
  <si>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</si>
  <si>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</si>
  <si>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</si>
  <si>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</si>
  <si>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</si>
  <si>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</si>
  <si>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</si>
  <si>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</si>
  <si>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</si>
  <si>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</si>
  <si>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</si>
  <si>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</si>
  <si>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</si>
  <si>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</si>
  <si>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</si>
  <si>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</si>
  <si>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</si>
  <si>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</si>
  <si>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</si>
  <si>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</si>
  <si>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</si>
  <si>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</si>
  <si>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</si>
  <si>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</si>
  <si>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</si>
  <si>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</si>
  <si>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</si>
  <si>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</si>
  <si>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</si>
  <si>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</si>
  <si>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</si>
  <si>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</si>
  <si>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</si>
  <si>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</si>
  <si>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</si>
  <si>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</si>
  <si>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</si>
  <si>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</si>
  <si>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</si>
  <si>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</si>
  <si>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</si>
  <si>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</si>
  <si>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</si>
  <si>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</si>
  <si>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</si>
  <si>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</si>
  <si>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</si>
  <si>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</si>
  <si>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</si>
  <si>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</si>
  <si>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</si>
  <si>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</si>
  <si>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</si>
  <si>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</si>
  <si>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</si>
  <si>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</si>
  <si>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</si>
  <si>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</si>
  <si>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</si>
  <si>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</si>
  <si>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</si>
  <si>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</si>
  <si>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</si>
  <si>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</si>
  <si>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</si>
  <si>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</si>
  <si>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</si>
  <si>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</si>
  <si>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</si>
  <si>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</si>
  <si>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</si>
  <si>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</si>
  <si>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</si>
  <si>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</si>
  <si>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</si>
  <si>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</si>
  <si>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</si>
  <si>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</si>
  <si>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</si>
  <si>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</si>
  <si>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</si>
  <si>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</si>
  <si>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</si>
  <si>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</si>
  <si>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</si>
  <si>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</si>
  <si>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</si>
  <si>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</si>
  <si>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</si>
  <si>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</si>
  <si>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</si>
  <si>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</si>
  <si>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</si>
  <si>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</si>
  <si>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</si>
  <si>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</si>
  <si>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</si>
  <si>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</si>
  <si>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</si>
  <si>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</si>
  <si>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</si>
  <si>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</si>
  <si>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</si>
  <si>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</si>
  <si>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</si>
  <si>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</si>
  <si>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</si>
  <si>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</si>
  <si>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</si>
  <si>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</si>
  <si>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</si>
  <si>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</si>
  <si>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</si>
  <si>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</si>
  <si>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</si>
  <si>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</si>
  <si>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</si>
  <si>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</si>
  <si>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</si>
  <si>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</si>
  <si>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</si>
  <si>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</si>
  <si>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</si>
  <si>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</si>
  <si>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</si>
  <si>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</si>
  <si>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</si>
  <si>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</si>
  <si>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</si>
  <si>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</si>
  <si>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</si>
  <si>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</si>
  <si>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</si>
  <si>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</si>
  <si>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</si>
  <si>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</si>
  <si>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</si>
  <si>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</si>
  <si>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</si>
  <si>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</si>
  <si>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</si>
  <si>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</si>
  <si>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</si>
  <si>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</si>
  <si>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</si>
  <si>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</si>
  <si>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</si>
  <si>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</si>
  <si>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</si>
  <si>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</si>
  <si>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</si>
  <si>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</si>
  <si>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</si>
  <si>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</si>
  <si>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</si>
  <si>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</si>
  <si>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</si>
  <si>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</si>
  <si>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</si>
  <si>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</si>
  <si>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</si>
  <si>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</si>
  <si>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</si>
  <si>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</si>
  <si>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</si>
  <si>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</si>
  <si>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</si>
  <si>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</si>
  <si>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</si>
  <si>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</si>
  <si>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</si>
  <si>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</si>
  <si>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</si>
  <si>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</si>
  <si>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</si>
  <si>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</si>
  <si>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</si>
  <si>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</si>
  <si>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</si>
  <si>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</si>
  <si>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</si>
  <si>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</si>
  <si>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</si>
  <si>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</si>
  <si>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</si>
  <si>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</si>
  <si>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</si>
  <si>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</si>
  <si>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</si>
  <si>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</si>
  <si>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</si>
  <si>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</si>
  <si>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</si>
  <si>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</si>
  <si>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</si>
  <si>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</si>
  <si>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</si>
  <si>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</si>
  <si>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</si>
  <si>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</si>
  <si>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</si>
  <si>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</si>
  <si>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</si>
  <si>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</si>
  <si>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</si>
  <si>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</si>
  <si>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</si>
  <si>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</si>
  <si>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</si>
  <si>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</si>
  <si>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</si>
  <si>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</si>
  <si>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</si>
  <si>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</si>
  <si>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</si>
  <si>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</si>
  <si>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</si>
  <si>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</si>
  <si>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</si>
  <si>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</si>
  <si>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</si>
  <si>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</si>
  <si>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</si>
  <si>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</si>
  <si>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</si>
  <si>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</si>
  <si>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</si>
  <si>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</si>
  <si>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</si>
  <si>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</si>
  <si>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</si>
  <si>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</si>
  <si>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</si>
  <si>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</si>
  <si>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</si>
  <si>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</si>
  <si>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</si>
  <si>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</si>
  <si>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</si>
  <si>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</si>
  <si>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</si>
  <si>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</si>
  <si>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</si>
  <si>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</si>
  <si>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</si>
  <si>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</si>
  <si>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</si>
  <si>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</si>
  <si>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</si>
  <si>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</si>
  <si>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</si>
  <si>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</si>
  <si>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</si>
  <si>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</si>
  <si>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</si>
  <si>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</si>
  <si>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</si>
  <si>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</si>
  <si>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</si>
  <si>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</si>
  <si>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</si>
  <si>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</si>
  <si>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</si>
  <si>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</si>
  <si>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</si>
  <si>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</si>
  <si>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</si>
  <si>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</si>
  <si>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</si>
  <si>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</si>
  <si>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</si>
  <si>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</si>
  <si>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</si>
  <si>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</si>
  <si>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</si>
  <si>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</si>
  <si>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</si>
  <si>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</si>
  <si>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</si>
  <si>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</si>
  <si>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</si>
  <si>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</si>
  <si>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</si>
  <si>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</si>
  <si>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</si>
  <si>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</si>
  <si>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</si>
  <si>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</si>
  <si>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</si>
  <si>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</si>
  <si>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</si>
  <si>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</si>
  <si>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</si>
  <si>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</si>
  <si>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</si>
  <si>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</si>
  <si>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</si>
  <si>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</si>
  <si>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</si>
  <si>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</si>
  <si>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</si>
  <si>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</si>
  <si>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</si>
  <si>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</si>
  <si>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</si>
  <si>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</si>
  <si>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</si>
  <si>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</si>
  <si>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</si>
  <si>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</si>
  <si>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</si>
  <si>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</si>
  <si>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</si>
  <si>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</si>
  <si>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</si>
  <si>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</si>
  <si>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</si>
  <si>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</si>
  <si>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</si>
  <si>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</si>
  <si>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</si>
  <si>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</si>
  <si>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</si>
  <si>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</si>
  <si>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</si>
  <si>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</si>
  <si>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</si>
  <si>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</si>
  <si>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</si>
  <si>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</si>
  <si>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</si>
  <si>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</si>
  <si>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</si>
  <si>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</si>
  <si>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</si>
  <si>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</si>
  <si>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</si>
  <si>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</si>
  <si>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</si>
  <si>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</si>
  <si>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</si>
  <si>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</si>
  <si>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</si>
  <si>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</si>
  <si>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</si>
  <si>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</si>
  <si>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</si>
  <si>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</si>
  <si>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</si>
  <si>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</si>
  <si>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</si>
  <si>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</si>
  <si>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</si>
  <si>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</si>
  <si>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</si>
  <si>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</si>
  <si>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</si>
  <si>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</si>
  <si>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</si>
  <si>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</si>
  <si>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</si>
  <si>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</si>
  <si>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</si>
  <si>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</si>
  <si>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</si>
  <si>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</si>
  <si>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</si>
  <si>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</si>
  <si>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</si>
  <si>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</si>
  <si>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</si>
  <si>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</si>
  <si>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</si>
  <si>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</si>
  <si>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</si>
  <si>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</si>
  <si>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</si>
  <si>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</si>
  <si>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</si>
  <si>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</si>
  <si>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</si>
  <si>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</si>
  <si>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</si>
  <si>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</si>
  <si>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</si>
  <si>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</si>
  <si>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</si>
  <si>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</si>
  <si>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</si>
  <si>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</si>
  <si>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</si>
  <si>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</si>
  <si>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</si>
  <si>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</si>
  <si>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</si>
  <si>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</si>
  <si>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</si>
  <si>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</si>
  <si>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</si>
  <si>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</si>
  <si>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</si>
  <si>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</si>
  <si>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</si>
  <si>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</si>
  <si>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</si>
  <si>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</si>
  <si>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</si>
  <si>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</si>
  <si>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</si>
  <si>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</si>
  <si>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</si>
  <si>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</si>
  <si>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</si>
  <si>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</si>
  <si>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</si>
  <si>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</si>
  <si>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</si>
  <si>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</si>
  <si>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</si>
  <si>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</si>
  <si>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</si>
  <si>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</si>
  <si>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</si>
  <si>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</si>
  <si>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</si>
  <si>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</si>
  <si>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</si>
  <si>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</si>
  <si>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</si>
  <si>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</si>
  <si>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</si>
  <si>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</si>
  <si>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</si>
  <si>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</si>
  <si>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</si>
  <si>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</si>
  <si>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</si>
  <si>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</si>
  <si>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</si>
  <si>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</si>
  <si>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</si>
  <si>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</si>
  <si>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</si>
  <si>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</si>
  <si>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</si>
  <si>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</si>
  <si>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</si>
  <si>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</si>
  <si>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</si>
  <si>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</si>
  <si>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</si>
  <si>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</si>
  <si>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</si>
  <si>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</si>
  <si>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</si>
  <si>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</si>
  <si>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</si>
  <si>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</si>
  <si>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</si>
  <si>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</si>
  <si>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</si>
  <si>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</si>
  <si>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</si>
  <si>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</si>
  <si>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</si>
  <si>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</si>
  <si>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</si>
  <si>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</si>
  <si>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</si>
  <si>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</si>
  <si>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</si>
  <si>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</si>
  <si>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</si>
  <si>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</si>
  <si>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</si>
  <si>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</si>
  <si>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</si>
  <si>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</si>
  <si>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</si>
  <si>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</si>
  <si>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</si>
  <si>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</si>
  <si>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</si>
  <si>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</si>
  <si>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</si>
  <si>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</si>
  <si>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</si>
  <si>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</si>
  <si>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</si>
  <si>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</si>
  <si>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</si>
  <si>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</si>
  <si>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</si>
  <si>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</si>
  <si>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</si>
  <si>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</si>
  <si>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</si>
  <si>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</si>
  <si>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</si>
  <si>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</si>
  <si>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</si>
  <si>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</si>
  <si>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</si>
  <si>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</si>
  <si>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</si>
  <si>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</si>
  <si>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</si>
  <si>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</si>
  <si>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</si>
  <si>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</si>
  <si>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</si>
  <si>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</si>
  <si>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</si>
  <si>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</si>
  <si>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</si>
  <si>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</si>
  <si>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</si>
  <si>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</si>
  <si>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</si>
  <si>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</si>
  <si>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</si>
  <si>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</si>
  <si>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</si>
  <si>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</si>
  <si>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</si>
  <si>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</si>
  <si>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</si>
  <si>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</si>
  <si>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</si>
  <si>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</si>
  <si>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</si>
  <si>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</si>
  <si>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</si>
  <si>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</si>
  <si>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</si>
  <si>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</si>
  <si>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</si>
  <si>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</si>
  <si>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</si>
  <si>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</si>
  <si>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</si>
  <si>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</si>
  <si>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</si>
  <si>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</si>
  <si>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</si>
  <si>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</si>
  <si>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</si>
  <si>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</si>
  <si>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</si>
  <si>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</si>
  <si>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</si>
  <si>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</si>
  <si>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</si>
  <si>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</si>
  <si>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</si>
  <si>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</si>
  <si>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</si>
  <si>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</si>
  <si>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</si>
  <si>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</si>
  <si>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</si>
  <si>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</si>
  <si>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</si>
  <si>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</si>
  <si>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</si>
  <si>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</si>
  <si>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</si>
  <si>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</si>
  <si>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</si>
  <si>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</si>
  <si>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</si>
  <si>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</si>
  <si>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</si>
  <si>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</si>
  <si>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</si>
  <si>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</si>
  <si>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</si>
  <si>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</si>
  <si>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</si>
  <si>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</si>
  <si>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</si>
  <si>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</si>
  <si>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</si>
  <si>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</si>
  <si>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</si>
  <si>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</si>
  <si>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</si>
  <si>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</si>
  <si>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</si>
  <si>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</si>
  <si>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</si>
  <si>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</si>
  <si>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</si>
  <si>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</si>
  <si>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</si>
  <si>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</si>
  <si>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</si>
  <si>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</si>
  <si>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</si>
  <si>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</si>
  <si>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</si>
  <si>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</si>
  <si>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</si>
  <si>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</si>
  <si>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</si>
  <si>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</si>
  <si>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</si>
  <si>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</si>
  <si>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</si>
  <si>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</si>
  <si>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</si>
  <si>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</si>
  <si>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</si>
  <si>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</si>
  <si>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</si>
  <si>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</si>
  <si>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</si>
  <si>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</si>
  <si>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</si>
  <si>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</si>
  <si>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</si>
  <si>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</si>
  <si>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</si>
  <si>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</si>
  <si>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</si>
  <si>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</si>
  <si>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</si>
  <si>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</si>
  <si>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</si>
  <si>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</si>
  <si>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</si>
  <si>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</si>
  <si>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</si>
  <si>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</si>
  <si>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</si>
  <si>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</si>
  <si>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</si>
  <si>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</si>
  <si>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</si>
  <si>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</si>
  <si>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</si>
  <si>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</si>
  <si>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</si>
  <si>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</si>
  <si>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</si>
  <si>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</si>
  <si>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</si>
  <si>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</si>
  <si>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</si>
  <si>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</si>
  <si>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</si>
  <si>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</si>
  <si>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</si>
  <si>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</si>
  <si>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</si>
  <si>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</si>
  <si>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</si>
  <si>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</si>
  <si>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</si>
  <si>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</si>
  <si>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</si>
  <si>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</si>
  <si>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</si>
  <si>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</si>
  <si>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</si>
  <si>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</si>
  <si>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</si>
  <si>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</si>
  <si>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</si>
  <si>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</si>
  <si>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</si>
  <si>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</si>
  <si>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</si>
  <si>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</si>
  <si>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</si>
  <si>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</si>
  <si>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</si>
  <si>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</si>
  <si>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</si>
  <si>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</si>
  <si>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</si>
  <si>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</si>
  <si>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</si>
  <si>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</si>
  <si>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</si>
  <si>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</si>
  <si>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</si>
  <si>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</si>
  <si>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</si>
  <si>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</si>
  <si>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</si>
  <si>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</si>
  <si>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</si>
  <si>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</si>
  <si>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</si>
  <si>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</si>
  <si>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</si>
  <si>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</si>
  <si>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</si>
  <si>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</si>
  <si>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</si>
  <si>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</si>
  <si>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</si>
  <si>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</si>
  <si>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</si>
  <si>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</si>
  <si>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</si>
  <si>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</si>
  <si>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</si>
  <si>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</si>
  <si>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</si>
  <si>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</si>
  <si>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</si>
  <si>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</si>
  <si>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</si>
  <si>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</si>
  <si>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</si>
  <si>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</si>
  <si>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</si>
  <si>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</si>
  <si>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</si>
  <si>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</si>
  <si>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</si>
  <si>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</si>
  <si>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</si>
  <si>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</si>
  <si>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</si>
  <si>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</si>
  <si>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</si>
  <si>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</si>
  <si>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</si>
  <si>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</si>
  <si>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</si>
  <si>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</si>
  <si>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</si>
  <si>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</si>
  <si>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</si>
  <si>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</si>
  <si>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</si>
  <si>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</si>
  <si>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</si>
  <si>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</si>
  <si>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</si>
  <si>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</si>
  <si>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</si>
  <si>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</si>
  <si>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</si>
  <si>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</si>
  <si>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</si>
  <si>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</si>
  <si>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</si>
  <si>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</si>
  <si>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</si>
  <si>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</si>
  <si>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</si>
  <si>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</si>
  <si>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</si>
  <si>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</si>
  <si>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</si>
  <si>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</si>
  <si>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</si>
  <si>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</si>
  <si>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</si>
  <si>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</si>
  <si>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</si>
  <si>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</si>
  <si>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</si>
  <si>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</si>
  <si>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</si>
  <si>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</si>
  <si>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</si>
  <si>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</si>
  <si>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</si>
  <si>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</si>
  <si>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</si>
  <si>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</si>
  <si>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</si>
  <si>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</si>
  <si>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</si>
  <si>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</si>
  <si>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</si>
  <si>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</si>
  <si>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</si>
  <si>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</si>
  <si>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</si>
  <si>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</si>
  <si>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</si>
  <si>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</si>
  <si>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</si>
  <si>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</si>
  <si>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</si>
  <si>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</si>
  <si>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</si>
  <si>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</si>
  <si>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</si>
  <si>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</si>
  <si>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</si>
  <si>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</si>
  <si>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</si>
  <si>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</si>
  <si>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</si>
  <si>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</si>
  <si>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</si>
  <si>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</si>
  <si>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</si>
  <si>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</si>
  <si>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</si>
  <si>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</si>
  <si>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</si>
  <si>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</si>
  <si>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</si>
  <si>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</si>
  <si>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</si>
  <si>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</si>
  <si>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</si>
  <si>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</si>
  <si>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</si>
  <si>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</si>
  <si>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</si>
  <si>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</si>
  <si>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</si>
  <si>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</si>
  <si>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</si>
  <si>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</si>
  <si>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</si>
  <si>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</si>
  <si>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</si>
  <si>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</si>
  <si>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</si>
  <si>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</si>
  <si>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</si>
  <si>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</si>
  <si>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</si>
  <si>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</si>
  <si>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</si>
  <si>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</si>
  <si>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</si>
  <si>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</si>
  <si>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</si>
  <si>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</si>
  <si>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</si>
  <si>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</si>
  <si>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</si>
  <si>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</si>
  <si>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</si>
  <si>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</si>
  <si>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</si>
  <si>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</si>
  <si>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</si>
  <si>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</si>
  <si>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</si>
  <si>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</si>
  <si>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</si>
  <si>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</si>
  <si>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</si>
  <si>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</si>
  <si>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</si>
  <si>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</si>
  <si>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</si>
  <si>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</si>
  <si>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</si>
  <si>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</si>
  <si>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</si>
  <si>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</si>
  <si>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</si>
  <si>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</si>
  <si>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</si>
  <si>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</si>
  <si>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</si>
  <si>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</si>
  <si>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</si>
  <si>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</si>
  <si>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</si>
  <si>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</si>
  <si>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</si>
  <si>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</si>
  <si>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</si>
  <si>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</si>
  <si>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</si>
  <si>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</si>
  <si>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</si>
  <si>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</si>
  <si>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</si>
  <si>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</si>
  <si>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</si>
  <si>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</si>
  <si>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</si>
  <si>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</si>
  <si>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</si>
  <si>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</si>
  <si>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</si>
  <si>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</si>
  <si>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</si>
  <si>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</si>
  <si>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</si>
  <si>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</si>
  <si>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</si>
  <si>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</si>
  <si>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</si>
  <si>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</si>
  <si>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</si>
  <si>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</si>
  <si>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</si>
  <si>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</si>
  <si>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</si>
  <si>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</si>
  <si>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</si>
  <si>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</si>
  <si>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</si>
  <si>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</si>
  <si>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</si>
  <si>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</si>
  <si>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</si>
  <si>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</si>
  <si>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</si>
  <si>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</si>
  <si>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</si>
  <si>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</si>
  <si>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</si>
  <si>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</si>
  <si>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</si>
  <si>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</si>
  <si>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</si>
  <si>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</si>
  <si>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</si>
  <si>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</si>
  <si>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</si>
  <si>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</si>
  <si>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</si>
  <si>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</si>
  <si>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</si>
  <si>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</si>
  <si>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</si>
  <si>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</si>
  <si>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</si>
  <si>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</si>
  <si>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</si>
  <si>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</si>
  <si>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</si>
  <si>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</si>
  <si>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</si>
  <si>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</si>
  <si>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</si>
  <si>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</si>
  <si>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</si>
  <si>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</si>
  <si>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</si>
  <si>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</si>
  <si>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</si>
  <si>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</si>
  <si>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</si>
  <si>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</si>
  <si>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</si>
  <si>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</si>
  <si>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</si>
  <si>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</si>
  <si>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</si>
  <si>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</si>
  <si>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</si>
  <si>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</si>
  <si>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</si>
  <si>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</si>
  <si>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</si>
  <si>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</si>
  <si>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</si>
  <si>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</si>
  <si>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</si>
  <si>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</si>
  <si>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</si>
  <si>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</si>
  <si>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</si>
  <si>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</si>
  <si>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</si>
  <si>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</si>
  <si>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</si>
  <si>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</si>
  <si>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</si>
  <si>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</si>
  <si>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</si>
  <si>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</si>
  <si>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</si>
  <si>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</si>
  <si>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</si>
  <si>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</si>
  <si>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</si>
  <si>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</si>
  <si>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</si>
  <si>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</si>
  <si>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</si>
  <si>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</si>
  <si>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</si>
  <si>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</si>
  <si>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</si>
  <si>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</si>
  <si>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</si>
  <si>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</si>
  <si>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</si>
  <si>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</si>
  <si>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</si>
  <si>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</si>
  <si>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</si>
  <si>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</si>
  <si>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</si>
  <si>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</si>
  <si>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</si>
  <si>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</si>
  <si>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</si>
  <si>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</si>
  <si>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</si>
  <si>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</si>
  <si>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</si>
  <si>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</si>
  <si>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</si>
  <si>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</si>
  <si>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</si>
  <si>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</si>
  <si>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</si>
  <si>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</si>
  <si>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</si>
  <si>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</si>
  <si>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</si>
  <si>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</si>
  <si>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</si>
  <si>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</si>
  <si>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</si>
  <si>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</si>
  <si>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</si>
  <si>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</si>
  <si>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</si>
  <si>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</si>
  <si>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</si>
  <si>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</si>
  <si>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</si>
  <si>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</si>
  <si>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</si>
  <si>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</si>
  <si>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</si>
  <si>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</si>
  <si>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</si>
  <si>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</si>
  <si>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</si>
  <si>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</si>
  <si>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</si>
  <si>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</si>
  <si>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</si>
  <si>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</si>
  <si>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</si>
  <si>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</si>
  <si>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</si>
  <si>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</si>
  <si>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</si>
  <si>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</si>
  <si>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</si>
  <si>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</si>
  <si>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</si>
  <si>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</si>
  <si>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</si>
  <si>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</si>
  <si>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</si>
  <si>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</si>
  <si>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</si>
  <si>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</si>
  <si>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</si>
  <si>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</si>
  <si>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</si>
  <si>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</si>
  <si>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</si>
  <si>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</si>
  <si>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</si>
  <si>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</si>
  <si>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</si>
  <si>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</si>
  <si>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</si>
  <si>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</si>
  <si>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</si>
  <si>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</si>
  <si>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</si>
  <si>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</si>
  <si>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</si>
  <si>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</si>
  <si>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</si>
  <si>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</si>
  <si>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</si>
  <si>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</si>
  <si>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</si>
  <si>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</si>
  <si>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</si>
  <si>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</si>
  <si>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</si>
  <si>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</si>
  <si>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</si>
  <si>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</si>
  <si>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</si>
  <si>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</si>
  <si>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</si>
  <si>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</si>
  <si>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</si>
  <si>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</si>
  <si>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</si>
  <si>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</si>
  <si>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</si>
  <si>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</si>
  <si>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</si>
  <si>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</si>
  <si>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</si>
  <si>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</si>
  <si>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</si>
  <si>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</si>
  <si>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</si>
  <si>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</si>
  <si>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</si>
  <si>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</si>
  <si>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</si>
  <si>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</si>
  <si>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</si>
  <si>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</si>
  <si>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</si>
  <si>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</si>
  <si>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</si>
  <si>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</si>
  <si>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</si>
  <si>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</si>
  <si>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</si>
  <si>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</si>
  <si>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</si>
  <si>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</si>
  <si>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</si>
  <si>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</si>
  <si>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</si>
  <si>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</si>
  <si>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</si>
  <si>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</si>
  <si>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</si>
  <si>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</si>
  <si>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</si>
  <si>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</si>
  <si>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</si>
  <si>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</si>
  <si>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</si>
  <si>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</si>
  <si>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</si>
  <si>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</si>
  <si>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</si>
  <si>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</si>
  <si>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</si>
  <si>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</si>
  <si>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</si>
  <si>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</si>
  <si>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</si>
  <si>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</si>
  <si>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</si>
  <si>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</si>
  <si>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</si>
  <si>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</si>
  <si>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</si>
  <si>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</si>
  <si>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</si>
  <si>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</si>
  <si>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</si>
  <si>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</si>
  <si>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</si>
  <si>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</si>
  <si>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</si>
  <si>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</si>
  <si>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</si>
  <si>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</si>
  <si>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</si>
  <si>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</si>
  <si>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</si>
  <si>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</si>
  <si>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</si>
  <si>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</si>
  <si>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</si>
  <si>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</si>
  <si>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</si>
  <si>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</si>
  <si>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</si>
  <si>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</si>
  <si>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</si>
  <si>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</si>
  <si>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</si>
  <si>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</si>
  <si>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</si>
  <si>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</si>
  <si>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</si>
  <si>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</si>
  <si>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</si>
  <si>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</si>
  <si>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</si>
  <si>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</si>
  <si>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</si>
  <si>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</si>
  <si>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</si>
  <si>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</si>
  <si>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</si>
  <si>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</si>
  <si>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</si>
  <si>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</si>
  <si>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</si>
  <si>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</si>
  <si>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</si>
  <si>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</si>
  <si>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</si>
  <si>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</si>
  <si>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</si>
  <si>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</si>
  <si>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</si>
  <si>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</si>
  <si>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</si>
  <si>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</si>
  <si>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</si>
  <si>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</si>
  <si>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</si>
  <si>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</si>
  <si>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</si>
  <si>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</si>
  <si>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</si>
  <si>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</si>
  <si>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</si>
  <si>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</si>
  <si>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</si>
  <si>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</si>
  <si>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</si>
  <si>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</si>
  <si>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</si>
  <si>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</si>
  <si>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</si>
  <si>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</si>
  <si>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</si>
  <si>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</si>
  <si>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</si>
  <si>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</si>
  <si>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</si>
  <si>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</si>
  <si>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</si>
  <si>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</si>
  <si>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</si>
  <si>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</si>
  <si>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</si>
  <si>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</si>
  <si>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</si>
  <si>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</si>
  <si>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</si>
  <si>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</si>
  <si>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</si>
  <si>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</si>
  <si>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</si>
  <si>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</si>
  <si>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</si>
  <si>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</si>
  <si>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</si>
  <si>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</si>
  <si>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</si>
  <si>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</si>
  <si>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</si>
  <si>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</si>
  <si>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</si>
  <si>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</si>
  <si>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</si>
  <si>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</si>
  <si>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</si>
  <si>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</si>
  <si>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</si>
  <si>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</si>
  <si>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</si>
  <si>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</si>
  <si>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</si>
  <si>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</si>
  <si>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</si>
  <si>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</si>
  <si>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</si>
  <si>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</si>
  <si>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</si>
  <si>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</si>
  <si>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</si>
  <si>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</si>
  <si>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</si>
  <si>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</si>
  <si>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</si>
  <si>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</si>
  <si>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</si>
  <si>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</si>
  <si>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</si>
  <si>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</si>
  <si>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</si>
  <si>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</si>
  <si>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</si>
  <si>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</si>
  <si>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</si>
  <si>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</si>
  <si>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</si>
  <si>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</si>
  <si>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</si>
  <si>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</si>
  <si>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</si>
  <si>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</si>
  <si>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</si>
  <si>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</si>
  <si>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</si>
  <si>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</si>
  <si>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</si>
  <si>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</si>
  <si>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</si>
  <si>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</si>
  <si>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</si>
  <si>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</si>
  <si>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</si>
  <si>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</si>
  <si>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</si>
  <si>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</si>
  <si>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</si>
  <si>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</si>
  <si>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</si>
  <si>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</si>
  <si>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</si>
  <si>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</si>
  <si>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</si>
  <si>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</si>
  <si>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</si>
  <si>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</si>
  <si>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</si>
  <si>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</si>
  <si>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</si>
  <si>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</si>
  <si>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</si>
  <si>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</si>
  <si>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</si>
  <si>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</si>
  <si>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</si>
  <si>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</si>
  <si>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</si>
  <si>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</si>
  <si>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</si>
  <si>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</si>
  <si>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</si>
  <si>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</si>
  <si>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</si>
  <si>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</si>
  <si>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</si>
  <si>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</si>
  <si>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</si>
  <si>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</si>
  <si>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</si>
  <si>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</si>
  <si>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</si>
  <si>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</si>
  <si>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</si>
  <si>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</si>
  <si>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</si>
  <si>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</si>
  <si>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</si>
  <si>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</si>
  <si>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</si>
  <si>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</si>
  <si>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</si>
  <si>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</si>
  <si>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</si>
  <si>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</si>
  <si>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</si>
  <si>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</si>
  <si>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</si>
  <si>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</si>
  <si>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</si>
  <si>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</si>
  <si>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</si>
  <si>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</si>
  <si>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</si>
  <si>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</si>
  <si>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</si>
  <si>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</si>
  <si>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</si>
  <si>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</si>
  <si>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</si>
  <si>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</si>
  <si>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</si>
  <si>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</si>
  <si>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</si>
  <si>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</si>
  <si>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</si>
  <si>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</si>
  <si>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</si>
  <si>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</si>
  <si>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</si>
  <si>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</si>
  <si>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</si>
  <si>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</si>
  <si>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</si>
  <si>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</si>
  <si>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</si>
  <si>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</si>
  <si>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</si>
  <si>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</si>
  <si>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</si>
  <si>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</si>
  <si>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</si>
  <si>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</si>
  <si>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</si>
  <si>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</si>
  <si>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</si>
  <si>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</si>
  <si>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</si>
  <si>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</si>
  <si>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</si>
  <si>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</si>
  <si>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</si>
  <si>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</si>
  <si>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</si>
  <si>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</si>
  <si>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</si>
  <si>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</si>
  <si>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</si>
  <si>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</si>
  <si>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</si>
  <si>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</si>
  <si>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</si>
  <si>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</si>
  <si>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</si>
  <si>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</si>
  <si>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</si>
  <si>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</si>
  <si>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</si>
  <si>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</si>
  <si>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</si>
  <si>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</si>
  <si>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</si>
  <si>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</si>
  <si>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</si>
  <si>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</si>
  <si>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</si>
  <si>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</si>
  <si>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</si>
  <si>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</si>
  <si>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</si>
  <si>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</si>
  <si>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</si>
  <si>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</si>
  <si>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</si>
  <si>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</si>
  <si>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</si>
  <si>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</si>
  <si>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</si>
  <si>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</si>
  <si>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</si>
  <si>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</si>
  <si>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</si>
  <si>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</si>
  <si>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</si>
  <si>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</si>
  <si>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</si>
  <si>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</si>
  <si>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</si>
  <si>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</si>
  <si>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</si>
  <si>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</si>
  <si>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</si>
  <si>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</si>
  <si>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</si>
  <si>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</si>
  <si>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</si>
  <si>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</si>
  <si>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</si>
  <si>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</si>
  <si>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</si>
  <si>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</si>
  <si>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</si>
  <si>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</si>
  <si>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</si>
  <si>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</si>
  <si>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</si>
  <si>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</si>
  <si>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</si>
  <si>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</si>
  <si>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</si>
  <si>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</si>
  <si>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</si>
  <si>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</si>
  <si>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</si>
  <si>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</si>
  <si>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</si>
  <si>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</si>
  <si>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</si>
  <si>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</si>
  <si>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</si>
  <si>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</si>
  <si>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</si>
  <si>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</si>
  <si>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</si>
  <si>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</si>
  <si>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</si>
  <si>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</si>
  <si>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</si>
  <si>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</si>
  <si>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</si>
  <si>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</si>
  <si>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</si>
  <si>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</si>
  <si>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</si>
  <si>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</si>
  <si>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</si>
  <si>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</si>
  <si>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</si>
  <si>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</si>
  <si>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</si>
  <si>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</si>
  <si>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</si>
  <si>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</si>
  <si>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</si>
  <si>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</si>
  <si>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</si>
  <si>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</si>
  <si>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</si>
  <si>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</si>
  <si>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</si>
  <si>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</si>
  <si>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</si>
  <si>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</si>
  <si>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</si>
  <si>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</si>
  <si>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</si>
  <si>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</si>
  <si>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</si>
  <si>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</si>
  <si>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</si>
  <si>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</si>
  <si>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</si>
  <si>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</si>
  <si>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</si>
  <si>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</si>
  <si>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</si>
  <si>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</si>
  <si>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</si>
  <si>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</si>
  <si>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</si>
  <si>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</si>
  <si>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</si>
  <si>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</si>
  <si>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</si>
  <si>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</si>
  <si>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</si>
  <si>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</si>
  <si>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</si>
  <si>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</si>
  <si>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</si>
  <si>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</si>
  <si>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</si>
  <si>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</si>
  <si>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</si>
  <si>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</si>
  <si>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</si>
  <si>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</si>
  <si>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</si>
  <si>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</si>
  <si>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</si>
  <si>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</si>
  <si>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</si>
  <si>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</si>
  <si>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</si>
  <si>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</si>
  <si>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</si>
  <si>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</si>
  <si>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</si>
  <si>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</si>
  <si>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</si>
  <si>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</si>
  <si>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</si>
  <si>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</si>
  <si>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</si>
  <si>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</si>
  <si>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</si>
  <si>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</si>
  <si>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</si>
  <si>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</si>
  <si>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</si>
  <si>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</si>
  <si>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</si>
  <si>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</si>
  <si>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</si>
  <si>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</si>
  <si>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</si>
  <si>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</si>
  <si>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</si>
  <si>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</si>
  <si>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</si>
  <si>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</si>
  <si>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</si>
  <si>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</si>
  <si>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</si>
  <si>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</si>
  <si>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</si>
  <si>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</si>
  <si>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</si>
  <si>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</si>
  <si>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</si>
  <si>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</si>
  <si>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</si>
  <si>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</si>
  <si>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</si>
  <si>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</si>
  <si>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</si>
  <si>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</si>
  <si>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</si>
  <si>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</si>
  <si>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</si>
  <si>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</si>
  <si>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</si>
  <si>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</si>
  <si>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</si>
  <si>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</si>
  <si>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</si>
  <si>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</si>
  <si>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</si>
  <si>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</si>
  <si>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</si>
  <si>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</si>
  <si>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</si>
  <si>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</si>
  <si>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</si>
  <si>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</si>
  <si>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</si>
  <si>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</si>
  <si>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</si>
  <si>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</si>
  <si>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</si>
  <si>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</si>
  <si>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</si>
  <si>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</si>
  <si>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</si>
  <si>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</si>
  <si>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</si>
  <si>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</si>
  <si>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</si>
  <si>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</si>
  <si>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</si>
  <si>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</si>
  <si>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</si>
  <si>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</si>
  <si>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</si>
  <si>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</si>
  <si>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</si>
  <si>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</si>
  <si>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</si>
  <si>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</si>
  <si>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</si>
  <si>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</si>
  <si>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</si>
  <si>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</si>
  <si>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</si>
  <si>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</si>
  <si>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</si>
  <si>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</si>
  <si>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</si>
  <si>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</si>
  <si>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</si>
  <si>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</si>
  <si>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</si>
  <si>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</si>
  <si>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</si>
  <si>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</si>
  <si>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</si>
  <si>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</si>
  <si>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</si>
  <si>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</si>
  <si>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</si>
  <si>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</si>
  <si>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</si>
  <si>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</si>
  <si>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</si>
  <si>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</si>
  <si>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</si>
  <si>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</si>
  <si>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</si>
  <si>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</si>
  <si>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</si>
  <si>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</si>
  <si>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</si>
  <si>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</si>
  <si>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</si>
  <si>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</si>
  <si>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</si>
  <si>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</si>
  <si>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</si>
  <si>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</si>
  <si>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</si>
  <si>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</si>
  <si>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</si>
  <si>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</si>
  <si>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</si>
  <si>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</si>
  <si>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</si>
  <si>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</si>
  <si>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</si>
  <si>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</si>
  <si>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</si>
  <si>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</si>
  <si>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</si>
  <si>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</si>
  <si>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</si>
  <si>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</si>
  <si>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</si>
  <si>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</si>
  <si>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</si>
  <si>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</si>
  <si>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</si>
  <si>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</si>
  <si>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</si>
  <si>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</si>
  <si>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</si>
  <si>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</si>
  <si>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</si>
  <si>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</si>
  <si>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</si>
  <si>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</si>
  <si>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</si>
  <si>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</si>
  <si>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</si>
  <si>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</si>
  <si>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</si>
  <si>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</si>
  <si>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</si>
  <si>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</si>
  <si>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</si>
  <si>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</si>
  <si>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</si>
  <si>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</si>
  <si>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</si>
  <si>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</si>
  <si>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</si>
  <si>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</si>
  <si>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</si>
  <si>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</si>
  <si>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</si>
  <si>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</si>
  <si>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</si>
  <si>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</si>
  <si>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</si>
  <si>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</si>
  <si>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</si>
  <si>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</si>
  <si>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</si>
  <si>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</si>
  <si>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</si>
  <si>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</si>
  <si>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</si>
  <si>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</si>
  <si>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</si>
  <si>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</si>
  <si>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</si>
  <si>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</si>
  <si>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</si>
  <si>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</si>
  <si>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</si>
  <si>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</si>
  <si>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</si>
  <si>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</si>
  <si>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</si>
  <si>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</si>
  <si>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</si>
  <si>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</si>
  <si>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</si>
  <si>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</si>
  <si>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</si>
  <si>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</si>
  <si>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</si>
  <si>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</si>
  <si>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</si>
  <si>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</si>
  <si>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</si>
  <si>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</si>
  <si>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</si>
  <si>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</si>
  <si>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</si>
  <si>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</si>
  <si>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</si>
  <si>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</si>
  <si>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</si>
  <si>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</si>
  <si>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</si>
  <si>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</si>
  <si>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</si>
  <si>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</si>
  <si>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</si>
  <si>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</si>
  <si>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</si>
  <si>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</si>
  <si>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</si>
  <si>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</si>
  <si>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</si>
  <si>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</si>
  <si>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</si>
  <si>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</si>
  <si>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</si>
  <si>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</si>
  <si>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</si>
  <si>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</si>
  <si>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</si>
  <si>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</si>
  <si>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</si>
  <si>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</si>
  <si>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</si>
  <si>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</si>
  <si>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</si>
  <si>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</si>
  <si>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</si>
  <si>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</si>
  <si>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</si>
  <si>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</si>
  <si>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</si>
  <si>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</si>
  <si>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</si>
  <si>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</si>
  <si>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</si>
  <si>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</si>
  <si>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</si>
  <si>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</si>
  <si>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</si>
  <si>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</si>
  <si>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</si>
  <si>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</si>
  <si>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</si>
  <si>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</si>
  <si>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</si>
  <si>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</si>
  <si>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</si>
  <si>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</si>
  <si>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</si>
  <si>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</si>
  <si>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</si>
  <si>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</si>
  <si>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</si>
  <si>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</si>
  <si>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</si>
  <si>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</si>
  <si>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</si>
  <si>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</si>
  <si>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</si>
  <si>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</si>
  <si>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</si>
  <si>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</si>
  <si>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</si>
  <si>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</si>
  <si>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</si>
  <si>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</si>
  <si>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</si>
  <si>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</si>
  <si>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</si>
  <si>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</si>
  <si>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</si>
  <si>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</si>
  <si>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</si>
  <si>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</si>
  <si>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</si>
  <si>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</si>
  <si>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</si>
  <si>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</si>
  <si>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</si>
  <si>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</si>
  <si>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</si>
  <si>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</si>
  <si>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</si>
  <si>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</si>
  <si>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</si>
  <si>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</si>
  <si>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</si>
  <si>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</si>
  <si>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</si>
  <si>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</si>
  <si>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</si>
  <si>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</si>
  <si>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</si>
  <si>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</si>
  <si>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</si>
  <si>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</si>
  <si>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</si>
  <si>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</si>
  <si>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</si>
  <si>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</si>
  <si>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</si>
  <si>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</si>
  <si>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</si>
  <si>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</si>
  <si>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</si>
  <si>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</si>
  <si>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</si>
  <si>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</si>
  <si>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</si>
  <si>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</si>
  <si>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</si>
  <si>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</si>
  <si>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</si>
  <si>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</si>
  <si>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</si>
  <si>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</si>
  <si>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</si>
  <si>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</si>
  <si>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</si>
  <si>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</si>
  <si>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</si>
  <si>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</si>
  <si>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</si>
  <si>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</si>
  <si>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</si>
  <si>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</si>
  <si>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</si>
  <si>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</si>
  <si>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</si>
  <si>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</si>
  <si>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</si>
  <si>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</si>
  <si>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</si>
  <si>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</si>
  <si>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</si>
  <si>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</si>
  <si>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</si>
  <si>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</si>
  <si>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</si>
  <si>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</si>
  <si>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</si>
  <si>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</si>
  <si>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</si>
  <si>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</si>
  <si>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</si>
  <si>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</si>
  <si>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</si>
  <si>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</si>
  <si>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</si>
  <si>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</si>
  <si>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</si>
  <si>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</si>
  <si>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</si>
  <si>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</si>
  <si>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</si>
  <si>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</si>
  <si>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</si>
  <si>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</si>
  <si>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</si>
  <si>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</si>
  <si>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</si>
  <si>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</si>
  <si>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</si>
  <si>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</si>
  <si>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</si>
  <si>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</si>
  <si>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</si>
  <si>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</si>
  <si>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</si>
  <si>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</si>
  <si>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</si>
  <si>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</si>
  <si>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</si>
  <si>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</si>
  <si>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</si>
  <si>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</si>
  <si>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</si>
  <si>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</si>
  <si>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</si>
  <si>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</si>
  <si>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</si>
  <si>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</si>
  <si>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</si>
  <si>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</si>
  <si>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</si>
  <si>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</si>
  <si>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</si>
  <si>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</si>
  <si>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</si>
  <si>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</si>
  <si>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</si>
  <si>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</si>
  <si>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</si>
  <si>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</si>
  <si>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</si>
  <si>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</si>
  <si>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</si>
  <si>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</si>
  <si>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</si>
  <si>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</si>
  <si>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</si>
  <si>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</si>
  <si>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</si>
  <si>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</si>
  <si>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</si>
  <si>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</si>
  <si>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</si>
  <si>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</si>
  <si>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</si>
  <si>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</si>
  <si>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</si>
  <si>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</si>
  <si>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</si>
  <si>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</si>
  <si>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</si>
  <si>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</si>
  <si>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</si>
  <si>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</si>
  <si>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</si>
  <si>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</si>
  <si>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</si>
  <si>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</si>
  <si>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</si>
  <si>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</si>
  <si>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</si>
  <si>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</si>
  <si>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</si>
  <si>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</si>
  <si>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</si>
  <si>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</si>
  <si>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</si>
  <si>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</si>
  <si>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</si>
  <si>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</si>
  <si>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</si>
  <si>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</si>
  <si>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</si>
  <si>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</si>
  <si>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</si>
  <si>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</si>
  <si>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</si>
  <si>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</si>
  <si>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</si>
  <si>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</si>
  <si>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</si>
  <si>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</si>
  <si>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</si>
  <si>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</si>
  <si>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</si>
  <si>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</si>
  <si>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</si>
  <si>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</si>
  <si>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</si>
  <si>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</si>
  <si>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</si>
  <si>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</si>
  <si>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</si>
  <si>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</si>
  <si>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</si>
  <si>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</si>
  <si>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</si>
  <si>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</si>
  <si>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</si>
  <si>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</si>
  <si>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</si>
  <si>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</si>
  <si>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</si>
  <si>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</si>
  <si>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</si>
  <si>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</si>
  <si>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</si>
  <si>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</si>
  <si>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</si>
  <si>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</si>
  <si>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</si>
  <si>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</si>
  <si>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</si>
  <si>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</si>
  <si>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</si>
  <si>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</si>
  <si>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</si>
  <si>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</si>
  <si>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</si>
  <si>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</si>
  <si>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</si>
  <si>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</si>
  <si>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</si>
  <si>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</si>
  <si>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</si>
  <si>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</si>
  <si>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</si>
  <si>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</si>
  <si>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</si>
  <si>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</si>
  <si>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</si>
  <si>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</si>
  <si>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</si>
  <si>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</si>
  <si>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</si>
  <si>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</si>
  <si>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</si>
  <si>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</si>
  <si>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</si>
  <si>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</si>
  <si>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</si>
  <si>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</si>
  <si>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</si>
  <si>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</si>
  <si>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</si>
  <si>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</si>
  <si>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</si>
  <si>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</si>
  <si>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</si>
  <si>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</si>
  <si>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</si>
  <si>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</si>
  <si>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</si>
  <si>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</si>
  <si>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</si>
  <si>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</si>
  <si>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</si>
  <si>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</si>
  <si>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</si>
  <si>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</si>
  <si>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</si>
  <si>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</si>
  <si>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</si>
  <si>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</si>
  <si>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</si>
  <si>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</si>
  <si>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</si>
  <si>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</si>
  <si>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</si>
  <si>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</si>
  <si>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</si>
  <si>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</si>
  <si>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</si>
  <si>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</si>
  <si>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</si>
  <si>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</si>
  <si>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</si>
  <si>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</si>
  <si>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</si>
  <si>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</si>
  <si>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</si>
  <si>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</si>
  <si>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</si>
  <si>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</si>
  <si>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</si>
  <si>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</si>
  <si>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</si>
  <si>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</si>
  <si>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</si>
  <si>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</si>
  <si>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</si>
  <si>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</si>
  <si>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</si>
  <si>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</si>
  <si>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</si>
  <si>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</si>
  <si>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</si>
  <si>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</si>
  <si>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</si>
  <si>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</si>
  <si>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</si>
  <si>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</si>
  <si>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</si>
  <si>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</si>
  <si>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</si>
  <si>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</si>
  <si>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</si>
  <si>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</si>
  <si>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</si>
  <si>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</si>
  <si>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</si>
  <si>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</si>
  <si>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</si>
  <si>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</si>
  <si>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</si>
  <si>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</si>
  <si>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</si>
  <si>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</si>
  <si>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</si>
  <si>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</si>
  <si>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</si>
  <si>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</si>
  <si>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</si>
  <si>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</si>
  <si>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</si>
  <si>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</si>
  <si>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</si>
  <si>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</si>
  <si>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</si>
  <si>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</si>
  <si>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</si>
  <si>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</si>
  <si>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</si>
  <si>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</si>
  <si>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</si>
  <si>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</si>
  <si>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</si>
  <si>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</si>
  <si>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</si>
  <si>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</si>
  <si>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</si>
  <si>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</si>
  <si>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</si>
  <si>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</si>
  <si>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</si>
  <si>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</si>
  <si>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</si>
  <si>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</si>
  <si>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</si>
  <si>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</si>
  <si>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</si>
  <si>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</si>
  <si>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</si>
  <si>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</si>
  <si>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</si>
  <si>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</si>
  <si>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</si>
  <si>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</si>
  <si>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</si>
  <si>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</si>
  <si>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</si>
  <si>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</si>
  <si>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</si>
  <si>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</si>
  <si>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</si>
  <si>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</si>
  <si>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</si>
  <si>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</si>
  <si>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</si>
  <si>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</si>
  <si>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</si>
  <si>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</si>
  <si>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</si>
  <si>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</si>
  <si>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</si>
  <si>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</si>
  <si>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</si>
  <si>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</si>
  <si>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</si>
  <si>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</si>
  <si>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</si>
  <si>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</si>
  <si>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</si>
  <si>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</si>
  <si>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</si>
  <si>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</si>
  <si>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</si>
  <si>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</si>
  <si>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</si>
  <si>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</si>
  <si>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</si>
  <si>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</si>
  <si>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</si>
  <si>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</si>
  <si>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</si>
  <si>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</si>
  <si>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</si>
  <si>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</si>
  <si>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</si>
  <si>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</si>
  <si>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</si>
  <si>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</si>
  <si>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</si>
  <si>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</si>
  <si>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</si>
  <si>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</si>
  <si>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</si>
  <si>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</si>
  <si>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</si>
  <si>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</si>
  <si>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</si>
  <si>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</si>
  <si>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</si>
  <si>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</si>
  <si>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</si>
  <si>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</si>
  <si>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</si>
  <si>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</si>
  <si>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</si>
  <si>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</si>
  <si>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</si>
  <si>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</si>
  <si>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</si>
  <si>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</si>
  <si>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</si>
  <si>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</si>
  <si>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</si>
  <si>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</si>
  <si>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</si>
  <si>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</si>
  <si>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</si>
  <si>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</si>
  <si>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</si>
  <si>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</si>
  <si>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</si>
  <si>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</si>
  <si>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</si>
  <si>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</si>
  <si>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</si>
  <si>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</si>
  <si>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</si>
  <si>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</si>
  <si>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</si>
  <si>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</si>
  <si>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</si>
  <si>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</si>
  <si>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</si>
  <si>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</si>
  <si>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</si>
  <si>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</si>
  <si>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</si>
  <si>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</si>
  <si>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</si>
  <si>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</si>
  <si>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</si>
  <si>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</si>
  <si>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</si>
  <si>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</si>
  <si>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</si>
  <si>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</si>
  <si>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</si>
  <si>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</si>
  <si>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</si>
  <si>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</si>
  <si>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</si>
  <si>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</si>
  <si>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</si>
  <si>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</si>
  <si>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</si>
  <si>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</si>
  <si>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</si>
  <si>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</si>
  <si>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</si>
  <si>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</si>
  <si>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</si>
  <si>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</si>
  <si>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</si>
  <si>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</si>
  <si>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</si>
  <si>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</si>
  <si>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</si>
  <si>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</si>
  <si>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</si>
  <si>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</si>
  <si>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</si>
  <si>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</si>
  <si>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</si>
  <si>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</si>
  <si>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</si>
  <si>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</si>
  <si>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</si>
  <si>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</si>
  <si>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</si>
  <si>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</si>
  <si>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</si>
  <si>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</si>
  <si>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</si>
  <si>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</si>
  <si>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</si>
  <si>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</si>
  <si>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</si>
  <si>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</si>
  <si>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</si>
  <si>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</si>
  <si>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</si>
  <si>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</si>
  <si>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</si>
  <si>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</si>
  <si>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</si>
  <si>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</si>
  <si>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</si>
  <si>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</si>
  <si>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</si>
  <si>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</si>
  <si>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</si>
  <si>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</si>
  <si>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</si>
  <si>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</si>
  <si>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</si>
  <si>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</si>
  <si>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</si>
  <si>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</si>
  <si>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</si>
  <si>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</si>
  <si>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</si>
  <si>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</si>
  <si>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</si>
  <si>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</si>
  <si>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</si>
  <si>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</si>
  <si>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</si>
  <si>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</si>
  <si>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</si>
  <si>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</si>
  <si>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</si>
  <si>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</si>
  <si>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</si>
  <si>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</si>
  <si>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</si>
  <si>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</si>
  <si>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</si>
  <si>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</si>
  <si>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</si>
  <si>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</si>
  <si>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</si>
  <si>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</si>
  <si>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</si>
  <si>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</si>
  <si>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</si>
  <si>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</si>
  <si>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</si>
  <si>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</si>
  <si>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</si>
  <si>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</si>
  <si>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</si>
  <si>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</si>
  <si>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</si>
  <si>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</si>
  <si>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</si>
  <si>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</si>
  <si>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</si>
  <si>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</si>
  <si>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</si>
  <si>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</si>
  <si>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</si>
  <si>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</si>
  <si>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</si>
  <si>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</si>
  <si>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</si>
  <si>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</si>
  <si>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</si>
  <si>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</si>
  <si>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</si>
  <si>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</si>
  <si>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</si>
  <si>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</si>
  <si>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</si>
  <si>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</si>
  <si>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</si>
  <si>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</si>
  <si>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</si>
  <si>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</si>
  <si>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</si>
  <si>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</si>
  <si>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</si>
  <si>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</si>
  <si>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</si>
  <si>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</si>
  <si>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</si>
  <si>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</si>
  <si>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</si>
  <si>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</si>
  <si>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</si>
  <si>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</si>
  <si>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</si>
  <si>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</si>
  <si>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</si>
  <si>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</si>
  <si>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</si>
  <si>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</si>
  <si>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</si>
  <si>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</si>
  <si>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</si>
  <si>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</si>
  <si>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</si>
  <si>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</si>
  <si>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</si>
  <si>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</si>
  <si>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</si>
  <si>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</si>
  <si>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</si>
  <si>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</si>
  <si>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</si>
  <si>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</si>
  <si>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</si>
  <si>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</si>
  <si>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</si>
  <si>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</si>
  <si>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</si>
  <si>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</si>
  <si>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</si>
  <si>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</si>
  <si>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</si>
  <si>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</si>
  <si>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</si>
  <si>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</si>
  <si>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</si>
  <si>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</si>
  <si>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</si>
  <si>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</si>
  <si>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</si>
  <si>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</si>
  <si>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</si>
  <si>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</si>
  <si>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</si>
  <si>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</si>
  <si>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</si>
  <si>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</si>
  <si>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</si>
  <si>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</si>
  <si>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</si>
  <si>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</si>
  <si>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</si>
  <si>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</si>
  <si>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</si>
  <si>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</si>
  <si>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</si>
  <si>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</si>
  <si>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</si>
  <si>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</si>
  <si>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</si>
  <si>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</si>
  <si>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</si>
  <si>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</si>
  <si>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</si>
  <si>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</si>
  <si>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</si>
  <si>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</si>
  <si>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</si>
  <si>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</si>
  <si>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</si>
  <si>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</si>
  <si>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</si>
  <si>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</si>
  <si>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</si>
  <si>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</si>
  <si>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</si>
  <si>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</si>
  <si>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</si>
  <si>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</si>
  <si>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</si>
  <si>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</si>
  <si>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</si>
  <si>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</si>
  <si>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</si>
  <si>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</si>
  <si>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</si>
  <si>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</si>
  <si>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</si>
  <si>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</si>
  <si>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</si>
  <si>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</si>
  <si>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</si>
  <si>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</si>
  <si>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</si>
  <si>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</si>
  <si>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</si>
  <si>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</si>
  <si>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</si>
  <si>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</si>
  <si>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</si>
  <si>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</si>
  <si>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</si>
  <si>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</si>
  <si>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</si>
  <si>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</si>
  <si>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</si>
  <si>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</si>
  <si>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</si>
  <si>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</si>
  <si>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</si>
  <si>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</si>
  <si>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</si>
  <si>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</si>
  <si>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</si>
  <si>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</si>
  <si>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</si>
  <si>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</si>
  <si>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</si>
  <si>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</si>
  <si>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</si>
  <si>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</si>
  <si>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</si>
  <si>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</si>
  <si>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</si>
  <si>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</si>
  <si>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</si>
  <si>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</si>
  <si>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</si>
  <si>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</si>
  <si>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</si>
  <si>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</si>
  <si>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</si>
  <si>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</si>
  <si>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</si>
  <si>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</si>
  <si>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</si>
  <si>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</si>
  <si>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</si>
  <si>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</si>
  <si>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</si>
  <si>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</si>
  <si>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</si>
  <si>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</si>
  <si>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</si>
  <si>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</si>
  <si>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</si>
  <si>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</si>
  <si>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</si>
  <si>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</si>
  <si>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</si>
  <si>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</si>
  <si>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</si>
  <si>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</si>
  <si>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</si>
  <si>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</si>
  <si>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</si>
  <si>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</si>
  <si>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</si>
  <si>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</si>
  <si>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</si>
  <si>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</si>
  <si>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</si>
  <si>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</si>
  <si>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</si>
  <si>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</si>
  <si>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</si>
  <si>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</si>
  <si>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</si>
  <si>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</si>
  <si>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</si>
  <si>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</si>
  <si>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</si>
  <si>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</si>
  <si>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</si>
  <si>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</si>
  <si>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</si>
  <si>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</si>
  <si>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</si>
  <si>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</si>
  <si>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</si>
  <si>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</si>
  <si>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</si>
  <si>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</si>
  <si>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</si>
  <si>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</si>
  <si>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</si>
  <si>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</si>
  <si>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</si>
  <si>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</si>
  <si>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</si>
  <si>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</si>
  <si>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</si>
  <si>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</si>
  <si>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</si>
  <si>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</si>
  <si>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</si>
  <si>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</si>
  <si>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</si>
  <si>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</si>
  <si>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</si>
  <si>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</si>
  <si>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</si>
  <si>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</si>
  <si>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</si>
  <si>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</si>
  <si>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</si>
  <si>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</si>
  <si>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</si>
  <si>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</si>
  <si>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</si>
  <si>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</si>
  <si>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</si>
  <si>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</si>
  <si>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</si>
  <si>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</si>
  <si>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</si>
  <si>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</si>
  <si>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</si>
  <si>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</si>
  <si>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</si>
  <si>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</si>
  <si>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</si>
  <si>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</si>
  <si>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</si>
  <si>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</si>
  <si>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</si>
  <si>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</si>
  <si>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</si>
  <si>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</si>
  <si>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</si>
  <si>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</si>
  <si>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</si>
  <si>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</si>
  <si>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</si>
  <si>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</si>
  <si>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</si>
  <si>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</si>
  <si>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</si>
  <si>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</si>
  <si>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</si>
  <si>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</si>
  <si>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</si>
  <si>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</si>
  <si>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</si>
  <si>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</si>
  <si>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</si>
  <si>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</si>
  <si>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</si>
  <si>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</si>
  <si>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</si>
  <si>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</si>
  <si>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</si>
  <si>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</si>
  <si>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</si>
  <si>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</si>
  <si>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</si>
  <si>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</si>
  <si>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</si>
  <si>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</si>
  <si>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</si>
  <si>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</si>
  <si>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</si>
  <si>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</si>
  <si>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</si>
  <si>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</si>
  <si>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</si>
  <si>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</si>
  <si>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</si>
  <si>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</si>
  <si>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</si>
  <si>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</si>
  <si>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</si>
  <si>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</si>
  <si>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</si>
  <si>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</si>
  <si>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</si>
  <si>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</si>
  <si>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</si>
  <si>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</si>
  <si>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</si>
  <si>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</si>
  <si>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</si>
  <si>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</si>
  <si>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</si>
  <si>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</si>
  <si>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</si>
  <si>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</si>
  <si>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</si>
  <si>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</si>
  <si>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</si>
  <si>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</si>
  <si>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</si>
  <si>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</si>
  <si>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</si>
  <si>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</si>
  <si>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</si>
  <si>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</si>
  <si>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</si>
  <si>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</si>
  <si>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</si>
  <si>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</si>
  <si>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</si>
  <si>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</si>
  <si>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</si>
  <si>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</si>
  <si>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</si>
  <si>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</si>
  <si>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</si>
  <si>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</si>
  <si>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</si>
  <si>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</si>
  <si>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</si>
  <si>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</si>
  <si>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</si>
  <si>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</si>
  <si>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</si>
  <si>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</si>
  <si>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</si>
  <si>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</si>
  <si>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</si>
  <si>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</si>
  <si>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</si>
  <si>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</si>
  <si>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</si>
  <si>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</si>
  <si>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</si>
  <si>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</si>
  <si>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</si>
  <si>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</si>
  <si>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</si>
  <si>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</si>
  <si>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</si>
  <si>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</si>
  <si>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</si>
  <si>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</si>
  <si>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</si>
  <si>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</si>
  <si>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</si>
  <si>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</si>
  <si>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</si>
  <si>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</si>
  <si>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</si>
  <si>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</si>
  <si>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</si>
  <si>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</si>
  <si>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</si>
  <si>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</si>
  <si>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</si>
  <si>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</si>
  <si>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</si>
  <si>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</si>
  <si>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</si>
  <si>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</si>
  <si>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</si>
  <si>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</si>
  <si>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</si>
  <si>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</si>
  <si>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</si>
  <si>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</si>
  <si>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</si>
  <si>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</si>
  <si>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</si>
  <si>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</si>
  <si>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</si>
  <si>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</si>
  <si>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</si>
  <si>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</si>
  <si>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</si>
  <si>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</si>
  <si>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</si>
  <si>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</si>
  <si>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</si>
  <si>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</si>
  <si>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</si>
  <si>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</si>
  <si>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</si>
  <si>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</si>
  <si>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</si>
  <si>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</si>
  <si>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</si>
  <si>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</si>
  <si>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</si>
  <si>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</si>
  <si>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</si>
  <si>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</si>
  <si>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</si>
  <si>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</si>
  <si>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</si>
  <si>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</si>
  <si>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</si>
  <si>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</si>
  <si>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</si>
  <si>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</si>
  <si>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</si>
  <si>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</si>
  <si>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</si>
  <si>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</si>
  <si>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</si>
  <si>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</si>
  <si>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</si>
  <si>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</si>
  <si>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</si>
  <si>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</si>
  <si>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</si>
  <si>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</si>
  <si>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</si>
  <si>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</si>
  <si>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</si>
  <si>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</si>
  <si>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</si>
  <si>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</si>
  <si>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</si>
  <si>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</si>
  <si>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</si>
  <si>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</si>
  <si>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</si>
  <si>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</si>
  <si>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</si>
  <si>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</si>
  <si>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</si>
  <si>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</si>
  <si>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</si>
  <si>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</si>
  <si>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</si>
  <si>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</si>
  <si>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</si>
  <si>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</si>
  <si>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</si>
  <si>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</si>
  <si>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</si>
  <si>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</si>
  <si>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</si>
  <si>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</si>
  <si>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</si>
  <si>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</si>
  <si>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</si>
  <si>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</si>
  <si>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</si>
  <si>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</si>
  <si>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</si>
  <si>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</si>
  <si>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</si>
  <si>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</si>
  <si>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</si>
  <si>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</si>
  <si>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</si>
  <si>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</si>
  <si>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</si>
  <si>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</si>
  <si>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</si>
  <si>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</si>
  <si>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</si>
  <si>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</si>
  <si>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</si>
  <si>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</si>
  <si>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</si>
  <si>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</si>
  <si>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</si>
  <si>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</si>
  <si>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</si>
  <si>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</si>
  <si>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</si>
  <si>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</si>
  <si>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</si>
  <si>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</si>
  <si>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</si>
  <si>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</si>
  <si>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</si>
  <si>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</si>
  <si>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</si>
  <si>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</si>
  <si>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</si>
  <si>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</si>
  <si>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</si>
  <si>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</si>
  <si>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</si>
  <si>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</si>
  <si>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</si>
  <si>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</si>
  <si>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</si>
  <si>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</si>
  <si>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</si>
  <si>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</si>
  <si>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</si>
  <si>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</si>
  <si>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</si>
  <si>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</si>
  <si>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</si>
  <si>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</si>
  <si>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</si>
  <si>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</si>
  <si>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</si>
  <si>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</si>
  <si>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</si>
  <si>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</si>
  <si>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</si>
  <si>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</si>
  <si>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</si>
  <si>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</si>
  <si>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</si>
  <si>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</si>
  <si>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</si>
  <si>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</si>
  <si>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</si>
  <si>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</si>
  <si>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</si>
  <si>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</si>
  <si>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</si>
  <si>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</si>
  <si>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</si>
  <si>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</si>
  <si>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</si>
  <si>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</si>
  <si>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</si>
  <si>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</si>
  <si>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</si>
  <si>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</si>
  <si>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</si>
  <si>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</si>
  <si>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</si>
  <si>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</si>
  <si>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</si>
  <si>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</si>
  <si>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</si>
  <si>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</si>
  <si>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</si>
  <si>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</si>
  <si>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</si>
  <si>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</si>
  <si>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</si>
  <si>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</si>
  <si>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</si>
  <si>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</si>
  <si>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</si>
  <si>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</si>
  <si>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</si>
  <si>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</si>
  <si>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</si>
  <si>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</si>
  <si>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</si>
  <si>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</si>
  <si>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</si>
  <si>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</si>
  <si>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</si>
  <si>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</si>
  <si>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</si>
  <si>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</si>
  <si>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</si>
  <si>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</si>
  <si>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</si>
  <si>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</si>
  <si>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</si>
  <si>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</si>
  <si>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</si>
  <si>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</si>
  <si>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</si>
  <si>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</si>
  <si>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</si>
  <si>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</si>
  <si>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</si>
  <si>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</si>
  <si>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</si>
  <si>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</si>
  <si>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</si>
  <si>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</si>
  <si>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</si>
  <si>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</si>
  <si>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</si>
  <si>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</si>
  <si>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</si>
  <si>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</si>
  <si>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</si>
  <si>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</si>
  <si>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</si>
  <si>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</si>
  <si>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</si>
  <si>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</si>
  <si>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</si>
  <si>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</si>
  <si>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</si>
  <si>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</si>
  <si>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</si>
  <si>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</si>
  <si>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</si>
  <si>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</si>
  <si>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</si>
  <si>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</si>
  <si>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</si>
  <si>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</si>
  <si>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</si>
  <si>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</si>
  <si>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</si>
  <si>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</si>
  <si>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</si>
  <si>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</si>
  <si>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</si>
  <si>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</si>
  <si>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</si>
  <si>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</si>
  <si>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</si>
  <si>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</si>
  <si>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</si>
  <si>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</si>
  <si>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</si>
  <si>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</si>
  <si>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</si>
  <si>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</si>
  <si>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</si>
  <si>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</si>
  <si>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</si>
  <si>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</si>
  <si>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</si>
  <si>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</si>
  <si>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</si>
  <si>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</si>
  <si>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</si>
  <si>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</si>
  <si>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</si>
  <si>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</si>
  <si>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</si>
  <si>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</si>
  <si>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</si>
  <si>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</si>
  <si>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</si>
  <si>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</si>
  <si>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</si>
  <si>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</si>
  <si>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</si>
  <si>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</si>
  <si>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</si>
  <si>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</si>
  <si>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</si>
  <si>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</si>
  <si>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</si>
  <si>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</si>
  <si>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</si>
  <si>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</si>
  <si>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</si>
  <si>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</si>
  <si>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</si>
  <si>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</si>
  <si>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</si>
  <si>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</si>
  <si>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</si>
  <si>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</si>
  <si>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</si>
  <si>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</si>
  <si>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</si>
  <si>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</si>
  <si>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</si>
  <si>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</si>
  <si>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</si>
  <si>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</si>
  <si>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</si>
  <si>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</si>
  <si>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</si>
  <si>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</si>
  <si>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</si>
  <si>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</si>
  <si>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</si>
  <si>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</si>
  <si>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</si>
  <si>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</si>
  <si>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</si>
  <si>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</si>
  <si>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</si>
  <si>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</si>
  <si>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</si>
  <si>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</si>
  <si>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</si>
  <si>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</si>
  <si>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</si>
  <si>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</si>
  <si>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</si>
  <si>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</si>
  <si>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</si>
  <si>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</si>
  <si>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</si>
  <si>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</si>
  <si>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</si>
  <si>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</si>
  <si>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</si>
  <si>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</si>
  <si>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</si>
  <si>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</si>
  <si>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</si>
  <si>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</si>
  <si>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</si>
  <si>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</si>
  <si>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</si>
  <si>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</si>
  <si>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</si>
  <si>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</si>
  <si>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</si>
  <si>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</si>
  <si>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</si>
  <si>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</si>
  <si>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</si>
  <si>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</si>
  <si>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</si>
  <si>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</si>
  <si>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</si>
  <si>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</si>
  <si>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</si>
  <si>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</si>
  <si>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</si>
  <si>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</si>
  <si>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</si>
  <si>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</si>
  <si>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</si>
  <si>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</si>
  <si>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</si>
  <si>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</si>
  <si>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</si>
  <si>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</si>
  <si>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</si>
  <si>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</si>
  <si>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</si>
  <si>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</si>
  <si>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</si>
  <si>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</si>
  <si>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</si>
  <si>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</si>
  <si>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</si>
  <si>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</si>
  <si>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</si>
  <si>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</si>
  <si>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</si>
  <si>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</si>
  <si>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</si>
  <si>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</si>
  <si>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</si>
  <si>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</si>
  <si>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</si>
  <si>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</si>
  <si>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</si>
  <si>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</si>
  <si>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</si>
  <si>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</si>
  <si>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</si>
  <si>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</si>
  <si>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</si>
  <si>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</si>
  <si>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</si>
  <si>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</si>
  <si>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</si>
  <si>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</si>
  <si>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</si>
  <si>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</si>
  <si>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</si>
  <si>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</si>
  <si>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</si>
  <si>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</si>
  <si>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</si>
  <si>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</si>
  <si>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</si>
  <si>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</si>
  <si>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</si>
  <si>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</si>
  <si>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</si>
  <si>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</si>
  <si>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</si>
  <si>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</si>
  <si>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</si>
  <si>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</si>
  <si>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</si>
  <si>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</si>
  <si>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</si>
  <si>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</si>
  <si>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</si>
  <si>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</si>
  <si>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</si>
  <si>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</si>
  <si>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</si>
  <si>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</si>
  <si>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</si>
  <si>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</si>
  <si>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</si>
  <si>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</si>
  <si>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</si>
  <si>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</si>
  <si>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</si>
  <si>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</si>
  <si>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</si>
  <si>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</si>
  <si>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</si>
  <si>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</si>
  <si>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</si>
  <si>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</si>
  <si>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</si>
  <si>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</si>
  <si>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</si>
  <si>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</si>
  <si>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</si>
  <si>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</si>
  <si>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</si>
  <si>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</si>
  <si>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</si>
  <si>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</si>
  <si>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</si>
  <si>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</si>
  <si>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</si>
  <si>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</si>
  <si>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</si>
  <si>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</si>
  <si>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</si>
  <si>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</si>
  <si>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</si>
  <si>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</si>
  <si>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</si>
  <si>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</si>
  <si>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</si>
  <si>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</si>
  <si>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</si>
  <si>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</si>
  <si>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</si>
  <si>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</si>
  <si>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</si>
  <si>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</si>
  <si>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</si>
  <si>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</si>
  <si>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</si>
  <si>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</si>
  <si>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</si>
  <si>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</si>
  <si>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</si>
  <si>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</si>
  <si>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</si>
  <si>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</si>
  <si>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</si>
  <si>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</si>
  <si>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</si>
  <si>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</si>
  <si>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</si>
  <si>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</si>
  <si>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</si>
  <si>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</si>
  <si>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</si>
  <si>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</si>
  <si>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</si>
  <si>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</si>
  <si>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</si>
  <si>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</si>
  <si>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</si>
  <si>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</si>
  <si>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</si>
  <si>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</si>
  <si>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</si>
  <si>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</si>
  <si>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</si>
  <si>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</si>
  <si>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</si>
  <si>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</si>
  <si>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</si>
  <si>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</si>
  <si>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</si>
  <si>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</si>
  <si>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</si>
  <si>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</si>
  <si>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</si>
  <si>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</si>
  <si>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</si>
  <si>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</si>
  <si>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</si>
  <si>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</si>
  <si>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</si>
  <si>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</si>
  <si>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</si>
  <si>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</si>
  <si>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</si>
  <si>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</si>
  <si>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</si>
  <si>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</si>
  <si>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</si>
  <si>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</si>
  <si>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</si>
  <si>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</si>
  <si>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</si>
  <si>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</si>
  <si>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</si>
  <si>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</si>
  <si>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</si>
  <si>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</si>
  <si>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</si>
  <si>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</si>
  <si>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</si>
  <si>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</si>
  <si>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</si>
  <si>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</si>
  <si>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</si>
  <si>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</si>
  <si>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</si>
  <si>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</si>
  <si>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</si>
  <si>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</si>
  <si>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</si>
  <si>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</si>
  <si>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</si>
  <si>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</si>
  <si>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</si>
  <si>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</si>
  <si>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</si>
  <si>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</si>
  <si>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</si>
  <si>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</si>
  <si>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</si>
  <si>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</si>
  <si>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</si>
  <si>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</si>
  <si>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</si>
  <si>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</si>
  <si>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</si>
  <si>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</si>
  <si>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</si>
  <si>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</si>
  <si>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</si>
  <si>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</si>
  <si>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</si>
  <si>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</si>
  <si>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</si>
  <si>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</si>
  <si>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</si>
  <si>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</si>
  <si>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</si>
  <si>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</si>
  <si>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</si>
  <si>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</si>
  <si>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</si>
  <si>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</si>
  <si>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</si>
  <si>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</si>
  <si>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</si>
  <si>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</si>
  <si>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</si>
  <si>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</si>
  <si>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</si>
  <si>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</si>
  <si>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</si>
  <si>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</si>
  <si>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</si>
  <si>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</si>
  <si>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</si>
  <si>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</si>
  <si>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</si>
  <si>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</si>
  <si>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</si>
  <si>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</si>
  <si>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</si>
  <si>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</si>
  <si>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</si>
  <si>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</si>
  <si>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</si>
  <si>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</si>
  <si>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</si>
  <si>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</si>
  <si>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</si>
  <si>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</si>
  <si>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</si>
  <si>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</si>
  <si>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</si>
  <si>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</si>
  <si>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</si>
  <si>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</si>
  <si>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</si>
  <si>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</si>
  <si>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</si>
  <si>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</si>
  <si>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</si>
  <si>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</si>
  <si>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</si>
  <si>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</si>
  <si>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</si>
  <si>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</si>
  <si>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</si>
  <si>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</si>
  <si>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</si>
  <si>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</si>
  <si>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</si>
  <si>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</si>
  <si>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</si>
  <si>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</si>
  <si>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</si>
  <si>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</si>
  <si>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</si>
  <si>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</si>
  <si>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</si>
  <si>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</si>
  <si>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</si>
  <si>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</si>
  <si>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</si>
  <si>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</si>
  <si>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</si>
  <si>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</si>
  <si>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</si>
  <si>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</si>
  <si>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</si>
  <si>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</si>
  <si>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</si>
  <si>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</si>
  <si>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</si>
  <si>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</si>
  <si>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</si>
  <si>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</si>
  <si>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</si>
  <si>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</si>
  <si>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</si>
  <si>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</si>
  <si>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</si>
  <si>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</si>
  <si>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</si>
  <si>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</si>
  <si>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</si>
  <si>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</si>
  <si>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</si>
  <si>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</si>
  <si>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</si>
  <si>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</si>
  <si>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</si>
  <si>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</si>
  <si>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</si>
  <si>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</si>
  <si>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</si>
  <si>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</si>
  <si>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</si>
  <si>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</si>
  <si>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</si>
  <si>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</si>
  <si>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</si>
  <si>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</si>
  <si>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</si>
  <si>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</si>
  <si>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</si>
  <si>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</si>
  <si>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</si>
  <si>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</si>
  <si>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</si>
  <si>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</si>
  <si>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</si>
  <si>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</si>
  <si>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</si>
  <si>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</si>
  <si>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</si>
  <si>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</si>
  <si>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</si>
  <si>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</si>
  <si>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</si>
  <si>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</si>
  <si>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</si>
  <si>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</si>
  <si>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</si>
  <si>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</si>
  <si>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</si>
  <si>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</si>
  <si>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</si>
  <si>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</si>
  <si>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</si>
  <si>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</si>
  <si>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</si>
  <si>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</si>
  <si>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</si>
  <si>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</si>
  <si>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</si>
  <si>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</si>
  <si>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</si>
  <si>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</si>
  <si>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</si>
  <si>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</si>
  <si>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</si>
  <si>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</si>
  <si>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</si>
  <si>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</si>
  <si>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</si>
  <si>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</si>
  <si>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</si>
  <si>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</si>
  <si>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</si>
  <si>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</si>
  <si>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</si>
  <si>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</si>
  <si>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</si>
  <si>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</si>
  <si>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</si>
  <si>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</si>
  <si>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</si>
  <si>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</si>
  <si>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</si>
  <si>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</si>
  <si>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</si>
  <si>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</si>
  <si>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</si>
  <si>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</si>
  <si>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</si>
  <si>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</si>
  <si>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</si>
  <si>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</si>
  <si>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</si>
  <si>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</si>
  <si>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</si>
  <si>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</si>
  <si>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</si>
  <si>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</si>
  <si>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</si>
  <si>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</si>
  <si>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</si>
  <si>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</si>
  <si>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</si>
  <si>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</si>
  <si>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</si>
  <si>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</si>
  <si>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</si>
  <si>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</si>
  <si>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</si>
  <si>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</si>
  <si>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</si>
  <si>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</si>
  <si>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</si>
  <si>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</si>
  <si>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</si>
  <si>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</si>
  <si>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</si>
  <si>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</si>
  <si>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</si>
  <si>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</si>
  <si>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</si>
  <si>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</si>
  <si>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</si>
  <si>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</si>
  <si>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</si>
  <si>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</si>
  <si>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</si>
  <si>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</si>
  <si>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</si>
  <si>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</si>
  <si>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</si>
  <si>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</si>
  <si>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</si>
  <si>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</si>
  <si>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</si>
  <si>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</si>
  <si>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</si>
  <si>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</si>
  <si>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</si>
  <si>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</si>
  <si>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</si>
  <si>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</si>
  <si>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</si>
  <si>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</si>
  <si>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</si>
  <si>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</si>
  <si>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</si>
  <si>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</si>
  <si>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</si>
  <si>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</si>
  <si>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</si>
  <si>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</si>
  <si>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</si>
  <si>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</si>
  <si>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</si>
  <si>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</si>
  <si>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</si>
  <si>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</si>
  <si>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</si>
  <si>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</si>
  <si>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</si>
  <si>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</si>
  <si>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</si>
  <si>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</si>
  <si>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</si>
  <si>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</si>
  <si>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</si>
  <si>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</si>
  <si>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</si>
  <si>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</si>
  <si>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</si>
  <si>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</si>
  <si>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</si>
  <si>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</si>
  <si>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</si>
  <si>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</si>
  <si>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</si>
  <si>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</si>
  <si>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</si>
  <si>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</si>
  <si>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</si>
  <si>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</si>
  <si>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</si>
  <si>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</si>
  <si>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</si>
  <si>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</si>
  <si>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</si>
  <si>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</si>
  <si>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</si>
  <si>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</si>
  <si>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</si>
  <si>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</si>
  <si>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</si>
  <si>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</si>
  <si>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</si>
  <si>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</si>
  <si>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</si>
  <si>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</si>
  <si>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</si>
  <si>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</si>
  <si>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</si>
  <si>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</si>
  <si>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</si>
  <si>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</si>
  <si>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</si>
  <si>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</si>
  <si>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</si>
  <si>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</si>
  <si>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</si>
  <si>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</si>
  <si>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</si>
  <si>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</si>
  <si>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</si>
  <si>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</si>
  <si>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</si>
  <si>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</si>
  <si>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</si>
  <si>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</si>
  <si>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</si>
  <si>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</si>
  <si>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</si>
  <si>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</si>
  <si>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</si>
  <si>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</si>
  <si>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</si>
  <si>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</si>
  <si>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</si>
  <si>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</si>
  <si>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</si>
  <si>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</si>
  <si>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</si>
  <si>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</si>
  <si>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</si>
  <si>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</si>
  <si>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</si>
  <si>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</si>
  <si>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</si>
  <si>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</si>
  <si>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</si>
  <si>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</si>
  <si>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</si>
  <si>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</si>
  <si>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</si>
  <si>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</si>
  <si>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</si>
  <si>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</si>
  <si>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</si>
  <si>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</si>
  <si>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</si>
  <si>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</si>
  <si>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</si>
  <si>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</si>
  <si>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</si>
  <si>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</si>
  <si>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</si>
  <si>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</si>
  <si>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</si>
  <si>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</si>
  <si>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</si>
  <si>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</si>
  <si>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</si>
  <si>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</si>
  <si>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</si>
  <si>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</si>
  <si>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</si>
  <si>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</si>
  <si>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</si>
  <si>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</si>
  <si>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</si>
  <si>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</si>
  <si>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</si>
  <si>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</si>
  <si>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</si>
  <si>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</si>
  <si>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</si>
  <si>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</si>
  <si>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</si>
  <si>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</si>
  <si>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</si>
  <si>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</si>
  <si>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</si>
  <si>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</si>
  <si>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</si>
  <si>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</si>
  <si>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</si>
  <si>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</si>
  <si>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</si>
  <si>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</si>
  <si>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</si>
  <si>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</si>
  <si>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</si>
  <si>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</si>
  <si>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</si>
  <si>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</si>
  <si>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</si>
  <si>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</si>
  <si>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</si>
  <si>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</si>
  <si>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</si>
  <si>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</si>
  <si>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</si>
  <si>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</si>
  <si>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</si>
  <si>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</si>
  <si>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</si>
  <si>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</si>
  <si>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</si>
  <si>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</si>
  <si>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</si>
  <si>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</si>
  <si>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</si>
  <si>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</si>
  <si>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</si>
  <si>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</si>
  <si>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</si>
  <si>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</si>
  <si>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</si>
  <si>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</si>
  <si>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</si>
  <si>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</si>
  <si>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</si>
  <si>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</si>
  <si>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</si>
  <si>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</si>
  <si>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</si>
  <si>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</si>
  <si>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</si>
  <si>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</si>
  <si>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</si>
  <si>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</si>
  <si>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</si>
  <si>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</si>
  <si>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</si>
  <si>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</si>
  <si>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</si>
  <si>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</si>
  <si>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</si>
  <si>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</si>
  <si>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</si>
  <si>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</si>
  <si>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</si>
  <si>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</si>
  <si>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</si>
  <si>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</si>
  <si>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</si>
  <si>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</si>
  <si>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</si>
  <si>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</si>
  <si>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</si>
  <si>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</si>
  <si>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</si>
  <si>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</si>
  <si>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</si>
  <si>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</si>
  <si>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</si>
  <si>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</si>
  <si>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</si>
  <si>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</si>
  <si>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</si>
  <si>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</si>
  <si>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</si>
  <si>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</si>
  <si>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</si>
  <si>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</si>
  <si>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</si>
  <si>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</si>
  <si>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</si>
  <si>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</si>
  <si>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</si>
  <si>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</si>
  <si>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</si>
  <si>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</si>
  <si>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</si>
  <si>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</si>
  <si>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</si>
  <si>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</si>
  <si>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</si>
  <si>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</si>
  <si>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</si>
  <si>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</si>
  <si>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</si>
  <si>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</si>
  <si>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</si>
  <si>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</si>
  <si>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</si>
  <si>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</si>
  <si>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</si>
  <si>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</si>
  <si>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</si>
  <si>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</si>
  <si>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</si>
  <si>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</si>
  <si>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</si>
  <si>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</si>
  <si>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</si>
  <si>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</si>
  <si>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</si>
  <si>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</si>
  <si>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</si>
  <si>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</si>
  <si>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</si>
  <si>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</si>
  <si>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</si>
  <si>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</si>
  <si>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</si>
  <si>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</si>
  <si>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</si>
  <si>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</si>
  <si>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</si>
  <si>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</si>
  <si>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</si>
  <si>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</si>
  <si>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</si>
  <si>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</si>
  <si>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</si>
  <si>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</si>
  <si>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</si>
  <si>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</si>
  <si>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</si>
  <si>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</si>
  <si>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</si>
  <si>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</si>
  <si>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</si>
  <si>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</si>
  <si>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</si>
  <si>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</si>
  <si>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</si>
  <si>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</si>
  <si>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</si>
  <si>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</si>
  <si>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</si>
  <si>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</si>
  <si>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</si>
  <si>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</si>
  <si>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</si>
  <si>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</si>
  <si>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</si>
  <si>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</si>
  <si>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</si>
  <si>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</si>
  <si>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</si>
  <si>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</si>
  <si>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</si>
  <si>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</si>
  <si>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</si>
  <si>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</si>
  <si>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</si>
  <si>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</si>
  <si>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</si>
  <si>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</si>
  <si>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</si>
  <si>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</si>
  <si>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</si>
  <si>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</si>
  <si>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</si>
  <si>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</si>
  <si>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</si>
  <si>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</si>
  <si>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</si>
  <si>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</si>
  <si>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</si>
  <si>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</si>
  <si>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</si>
  <si>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</si>
  <si>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</si>
  <si>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</si>
  <si>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</si>
  <si>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</si>
  <si>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</si>
  <si>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</si>
  <si>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</si>
  <si>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</si>
  <si>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</si>
  <si>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</si>
  <si>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</si>
  <si>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</si>
  <si>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</si>
  <si>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</si>
  <si>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</si>
  <si>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</si>
  <si>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</si>
  <si>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</si>
  <si>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</si>
  <si>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</si>
  <si>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</si>
  <si>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</si>
  <si>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</si>
  <si>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</si>
  <si>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</si>
  <si>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</si>
  <si>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</si>
  <si>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</si>
  <si>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</si>
  <si>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</si>
  <si>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</si>
  <si>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</si>
  <si>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</si>
  <si>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</si>
  <si>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</si>
  <si>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</si>
  <si>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</si>
  <si>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</si>
  <si>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</si>
  <si>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</si>
  <si>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</si>
  <si>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</si>
  <si>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</si>
  <si>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</si>
  <si>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</si>
  <si>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</si>
  <si>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</si>
  <si>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</si>
  <si>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</si>
  <si>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</si>
  <si>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</si>
  <si>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</si>
  <si>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</si>
  <si>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</si>
  <si>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</si>
  <si>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</si>
  <si>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</si>
  <si>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</si>
  <si>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</si>
  <si>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</si>
  <si>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</si>
  <si>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</si>
  <si>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</si>
  <si>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</si>
  <si>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</si>
  <si>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</si>
  <si>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</si>
  <si>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</si>
  <si>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</si>
  <si>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</si>
  <si>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</si>
  <si>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</si>
  <si>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</si>
  <si>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</si>
  <si>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</si>
  <si>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</si>
  <si>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</si>
  <si>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</si>
  <si>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</si>
  <si>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</si>
  <si>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</si>
  <si>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</si>
  <si>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</si>
  <si>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</si>
  <si>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</si>
  <si>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</si>
  <si>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</si>
  <si>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</si>
  <si>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</si>
  <si>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</si>
  <si>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</si>
  <si>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</si>
  <si>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</si>
  <si>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</si>
  <si>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</si>
  <si>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</si>
  <si>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</si>
  <si>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</si>
  <si>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</si>
  <si>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</si>
  <si>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</si>
  <si>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</si>
  <si>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</si>
  <si>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</si>
  <si>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</si>
  <si>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</si>
  <si>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</si>
  <si>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</si>
  <si>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</si>
  <si>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</si>
  <si>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</si>
  <si>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</si>
  <si>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</si>
  <si>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</si>
  <si>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</si>
  <si>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</si>
  <si>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</si>
  <si>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</si>
  <si>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</si>
  <si>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</si>
  <si>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</si>
  <si>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</si>
  <si>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</si>
  <si>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</si>
  <si>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</si>
  <si>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</si>
  <si>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</si>
  <si>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</si>
  <si>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</si>
  <si>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</si>
  <si>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</si>
  <si>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</si>
  <si>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</si>
  <si>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</si>
  <si>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</si>
  <si>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</si>
  <si>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</si>
  <si>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</si>
  <si>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</si>
  <si>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</si>
  <si>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</si>
  <si>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</si>
  <si>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</si>
  <si>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</si>
  <si>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</si>
  <si>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</si>
  <si>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</si>
  <si>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</si>
  <si>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</si>
  <si>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</si>
  <si>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</si>
  <si>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</si>
  <si>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</si>
  <si>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</si>
  <si>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</si>
  <si>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</si>
  <si>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</si>
  <si>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</si>
  <si>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</si>
  <si>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</si>
  <si>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</si>
  <si>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</si>
  <si>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</si>
  <si>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</si>
  <si>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</si>
  <si>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</si>
  <si>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</si>
  <si>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</si>
  <si>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</si>
  <si>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</si>
  <si>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</si>
  <si>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</si>
  <si>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</si>
  <si>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</si>
  <si>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</si>
  <si>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</si>
  <si>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</si>
  <si>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</si>
  <si>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</si>
  <si>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</si>
  <si>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</si>
  <si>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</si>
  <si>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</si>
  <si>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</si>
  <si>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</si>
  <si>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</si>
  <si>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</si>
  <si>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</si>
  <si>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</si>
  <si>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</si>
  <si>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</si>
  <si>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</si>
  <si>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</si>
  <si>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</si>
  <si>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</si>
  <si>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</si>
  <si>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</si>
  <si>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</si>
  <si>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</si>
  <si>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</si>
  <si>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</si>
  <si>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</si>
  <si>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</si>
  <si>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</si>
  <si>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</si>
  <si>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</si>
  <si>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</si>
  <si>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</si>
  <si>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</si>
  <si>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</si>
  <si>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</si>
  <si>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</si>
  <si>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</si>
  <si>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</si>
  <si>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</si>
  <si>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</si>
  <si>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</si>
  <si>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</si>
  <si>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</si>
  <si>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</si>
  <si>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</si>
  <si>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</si>
  <si>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</si>
  <si>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</si>
  <si>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</si>
  <si>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</si>
  <si>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</si>
  <si>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</si>
  <si>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</si>
  <si>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</si>
  <si>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</si>
  <si>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</si>
  <si>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</si>
  <si>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</si>
  <si>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</si>
  <si>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</si>
  <si>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</si>
  <si>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</si>
  <si>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</si>
  <si>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</si>
  <si>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</si>
  <si>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</si>
  <si>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</si>
  <si>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</si>
  <si>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</si>
  <si>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</si>
  <si>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</si>
  <si>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</si>
  <si>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</si>
  <si>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</si>
  <si>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</si>
  <si>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</si>
  <si>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</si>
  <si>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</si>
  <si>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</si>
  <si>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</si>
  <si>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</si>
  <si>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</si>
  <si>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</si>
  <si>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</si>
  <si>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</si>
  <si>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</si>
  <si>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</si>
  <si>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</si>
  <si>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</si>
  <si>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</si>
  <si>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</si>
  <si>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</si>
  <si>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</si>
  <si>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</si>
  <si>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</si>
  <si>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</si>
  <si>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</si>
  <si>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</si>
  <si>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</si>
  <si>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</si>
  <si>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</si>
  <si>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</si>
  <si>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</si>
  <si>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</si>
  <si>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</si>
  <si>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</si>
  <si>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</si>
  <si>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</si>
  <si>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</si>
  <si>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</si>
  <si>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</si>
  <si>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</si>
  <si>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</si>
  <si>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</si>
  <si>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</si>
  <si>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</si>
  <si>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</si>
  <si>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</si>
  <si>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</si>
  <si>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</si>
  <si>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</si>
  <si>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</si>
  <si>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</si>
  <si>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</si>
  <si>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</si>
  <si>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</si>
  <si>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</si>
  <si>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</si>
  <si>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</si>
  <si>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</si>
  <si>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</si>
  <si>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</si>
  <si>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</si>
  <si>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</si>
  <si>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</si>
  <si>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</si>
  <si>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</si>
  <si>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</si>
  <si>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</si>
  <si>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</si>
  <si>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</si>
  <si>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</si>
  <si>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</si>
  <si>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</si>
  <si>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</si>
  <si>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</si>
  <si>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</si>
  <si>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</si>
  <si>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</si>
  <si>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</si>
  <si>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</si>
  <si>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</si>
  <si>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</si>
  <si>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</si>
  <si>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</si>
  <si>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</si>
  <si>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</si>
  <si>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</si>
  <si>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</si>
  <si>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</si>
  <si>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</si>
  <si>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</si>
  <si>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</si>
  <si>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</si>
  <si>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</si>
  <si>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</si>
  <si>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</si>
  <si>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</si>
  <si>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</si>
  <si>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</si>
  <si>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</si>
  <si>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</si>
  <si>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</si>
  <si>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</si>
  <si>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</si>
  <si>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</si>
  <si>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</si>
  <si>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</si>
  <si>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</si>
  <si>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</si>
  <si>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</si>
  <si>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</si>
  <si>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</si>
  <si>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</si>
  <si>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</si>
  <si>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</si>
  <si>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</si>
  <si>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</si>
  <si>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</si>
  <si>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</si>
  <si>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</si>
  <si>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</si>
  <si>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</si>
  <si>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</si>
  <si>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</si>
  <si>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</si>
  <si>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</si>
  <si>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</si>
  <si>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</si>
  <si>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</si>
  <si>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</si>
  <si>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</si>
  <si>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</si>
  <si>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</si>
  <si>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</si>
  <si>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</si>
  <si>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</si>
  <si>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</si>
  <si>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</si>
  <si>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</si>
  <si>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</si>
  <si>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</si>
  <si>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</si>
  <si>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</si>
  <si>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</si>
  <si>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</si>
  <si>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</si>
  <si>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</si>
  <si>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</si>
  <si>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</si>
  <si>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</si>
  <si>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</si>
  <si>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</si>
  <si>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</si>
  <si>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</si>
  <si>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</si>
  <si>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</si>
  <si>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</si>
  <si>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</si>
  <si>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</si>
  <si>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</si>
  <si>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</si>
  <si>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</si>
  <si>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</si>
  <si>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</si>
  <si>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</si>
  <si>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</si>
  <si>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</si>
  <si>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</si>
  <si>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</si>
  <si>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</si>
  <si>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</si>
  <si>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</si>
  <si>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</si>
  <si>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</si>
  <si>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</si>
  <si>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</si>
  <si>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</si>
  <si>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</si>
  <si>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</si>
  <si>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</si>
  <si>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</si>
  <si>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</si>
  <si>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</si>
  <si>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</si>
  <si>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</si>
  <si>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</si>
  <si>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</si>
  <si>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</si>
  <si>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</si>
  <si>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</si>
  <si>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</si>
  <si>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</si>
  <si>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</si>
  <si>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</si>
  <si>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</si>
  <si>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</si>
  <si>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</si>
  <si>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</si>
  <si>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</si>
  <si>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</si>
  <si>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</si>
  <si>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</si>
  <si>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</si>
  <si>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</si>
  <si>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</si>
  <si>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</si>
  <si>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</si>
  <si>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</si>
  <si>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</si>
  <si>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</si>
  <si>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</si>
  <si>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</si>
  <si>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</si>
  <si>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</si>
  <si>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</si>
  <si>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</si>
  <si>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</si>
  <si>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</si>
  <si>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</si>
  <si>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</si>
  <si>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</si>
  <si>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</si>
  <si>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</si>
  <si>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</si>
  <si>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</si>
  <si>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</si>
  <si>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</si>
  <si>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</si>
  <si>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</si>
  <si>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</si>
  <si>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</si>
  <si>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</si>
  <si>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</si>
  <si>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</si>
  <si>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</si>
  <si>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</si>
  <si>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</si>
  <si>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</si>
  <si>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</si>
  <si>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</si>
  <si>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</si>
  <si>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</si>
  <si>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</si>
  <si>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</si>
  <si>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</si>
  <si>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</si>
  <si>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</si>
  <si>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</si>
  <si>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</si>
  <si>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</si>
  <si>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</si>
  <si>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</si>
  <si>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</si>
  <si>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</si>
  <si>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</si>
  <si>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</si>
  <si>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</si>
  <si>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</si>
  <si>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</si>
  <si>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</si>
  <si>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</si>
  <si>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</si>
  <si>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</si>
  <si>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</si>
  <si>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</si>
  <si>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</si>
  <si>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</si>
  <si>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</si>
  <si>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</si>
  <si>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</si>
  <si>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</si>
  <si>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</si>
  <si>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</si>
  <si>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</si>
  <si>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</si>
  <si>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</si>
  <si>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</si>
  <si>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</si>
  <si>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</si>
  <si>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</si>
  <si>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</si>
  <si>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</si>
  <si>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</si>
  <si>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</si>
  <si>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</si>
  <si>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</si>
  <si>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</si>
  <si>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</si>
  <si>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</si>
  <si>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</si>
  <si>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</si>
  <si>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</si>
  <si>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</si>
  <si>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</si>
  <si>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</si>
  <si>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</si>
  <si>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</si>
  <si>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</si>
  <si>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</si>
  <si>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</si>
  <si>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</si>
  <si>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</si>
  <si>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</si>
  <si>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</si>
  <si>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</si>
  <si>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</si>
  <si>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</si>
  <si>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</si>
  <si>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</si>
  <si>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</si>
  <si>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</si>
  <si>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</si>
  <si>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</si>
  <si>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</si>
  <si>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</si>
  <si>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</si>
  <si>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</si>
  <si>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</si>
  <si>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</si>
  <si>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</si>
  <si>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</si>
  <si>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</si>
  <si>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</si>
  <si>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</si>
  <si>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</si>
  <si>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</si>
  <si>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</si>
  <si>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</si>
  <si>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</si>
  <si>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</si>
  <si>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</si>
  <si>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</si>
  <si>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</si>
  <si>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</si>
  <si>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</si>
  <si>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</si>
  <si>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</si>
  <si>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</si>
  <si>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</si>
  <si>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</si>
  <si>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</si>
  <si>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</si>
  <si>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</si>
  <si>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</si>
  <si>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</si>
  <si>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</si>
  <si>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</si>
  <si>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</si>
  <si>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</si>
  <si>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</si>
  <si>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</si>
  <si>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</si>
  <si>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</si>
  <si>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</si>
  <si>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</si>
  <si>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</si>
  <si>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</si>
  <si>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</si>
  <si>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</si>
  <si>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</si>
  <si>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</si>
  <si>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</si>
  <si>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</si>
  <si>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</si>
  <si>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</si>
  <si>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</si>
  <si>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</si>
  <si>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</si>
  <si>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</si>
  <si>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</si>
  <si>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</si>
  <si>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</si>
  <si>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</si>
  <si>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</si>
  <si>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</si>
  <si>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</si>
  <si>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</si>
  <si>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</si>
  <si>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</si>
  <si>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</si>
  <si>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</si>
  <si>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</si>
  <si>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</si>
  <si>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</si>
  <si>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</si>
  <si>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</si>
  <si>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</si>
  <si>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</si>
  <si>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</si>
  <si>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</si>
  <si>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</si>
  <si>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</si>
  <si>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</si>
  <si>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</si>
  <si>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</si>
  <si>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</si>
  <si>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</si>
  <si>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</si>
  <si>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</si>
  <si>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</si>
  <si>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</si>
  <si>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</si>
  <si>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</si>
  <si>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</si>
  <si>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</si>
  <si>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</si>
  <si>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</si>
  <si>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</si>
  <si>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</si>
  <si>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</si>
  <si>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</si>
  <si>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</si>
  <si>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</si>
  <si>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</si>
  <si>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</si>
  <si>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</si>
  <si>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</si>
  <si>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</si>
  <si>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</si>
  <si>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</si>
  <si>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</si>
  <si>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</si>
  <si>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</si>
  <si>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</si>
  <si>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</si>
  <si>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</si>
  <si>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</si>
  <si>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</si>
  <si>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</si>
  <si>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</si>
  <si>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</si>
  <si>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</si>
  <si>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</si>
  <si>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</si>
  <si>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</si>
  <si>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</si>
  <si>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</si>
  <si>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</si>
  <si>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</si>
  <si>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</si>
  <si>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</si>
  <si>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</si>
  <si>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</si>
  <si>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</si>
  <si>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</si>
  <si>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</si>
  <si>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</si>
  <si>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</si>
  <si>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</si>
  <si>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</si>
  <si>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</si>
  <si>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</si>
  <si>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</si>
  <si>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</si>
  <si>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</si>
  <si>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</si>
  <si>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</si>
  <si>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</si>
  <si>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</si>
  <si>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</si>
  <si>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</si>
  <si>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</si>
  <si>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</si>
  <si>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</si>
  <si>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</si>
  <si>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</si>
  <si>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</si>
  <si>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</si>
  <si>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</si>
  <si>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</si>
  <si>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</si>
  <si>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</si>
  <si>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</si>
  <si>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</si>
  <si>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</si>
  <si>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</si>
  <si>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</si>
  <si>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</si>
  <si>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</si>
  <si>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</si>
  <si>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</si>
  <si>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</si>
  <si>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</si>
  <si>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</si>
  <si>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</si>
  <si>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</si>
  <si>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</si>
  <si>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</si>
  <si>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</si>
  <si>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</si>
  <si>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</si>
  <si>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</si>
  <si>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</si>
  <si>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</si>
  <si>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</si>
  <si>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</si>
  <si>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</si>
  <si>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</si>
  <si>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</si>
  <si>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</si>
  <si>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</si>
  <si>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</si>
  <si>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</si>
  <si>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</si>
  <si>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</si>
  <si>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</si>
  <si>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</si>
  <si>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</si>
  <si>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</si>
  <si>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</si>
  <si>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</si>
  <si>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</si>
  <si>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</si>
  <si>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</si>
  <si>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</si>
  <si>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</si>
  <si>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</si>
  <si>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</si>
  <si>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</si>
  <si>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</si>
  <si>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</si>
  <si>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</si>
  <si>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</si>
  <si>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</si>
  <si>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</si>
  <si>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</si>
  <si>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</si>
  <si>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</si>
  <si>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</si>
  <si>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</si>
  <si>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</si>
  <si>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</si>
  <si>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</si>
  <si>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</si>
  <si>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</si>
  <si>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</si>
  <si>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</si>
  <si>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</si>
  <si>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</si>
  <si>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</si>
  <si>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</si>
  <si>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</si>
  <si>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</si>
  <si>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</si>
  <si>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</si>
  <si>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</si>
  <si>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</si>
  <si>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</si>
  <si>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</si>
  <si>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</si>
  <si>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</si>
  <si>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</si>
  <si>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</si>
  <si>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</si>
  <si>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</si>
  <si>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</si>
  <si>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</si>
  <si>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</si>
  <si>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</si>
  <si>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</si>
  <si>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</si>
  <si>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</si>
  <si>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</si>
  <si>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</si>
  <si>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</si>
  <si>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</si>
  <si>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</si>
  <si>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</si>
  <si>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</si>
  <si>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</si>
  <si>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</si>
  <si>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</si>
  <si>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</si>
  <si>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</si>
  <si>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</si>
  <si>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</si>
  <si>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</si>
  <si>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</si>
  <si>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</si>
  <si>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</si>
  <si>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</si>
  <si>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</si>
  <si>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</si>
  <si>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</si>
  <si>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</si>
  <si>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</si>
  <si>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</si>
  <si>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</si>
  <si>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</si>
  <si>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</si>
  <si>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</si>
  <si>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</si>
  <si>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</si>
  <si>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</si>
  <si>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</si>
  <si>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</si>
  <si>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</si>
  <si>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</si>
  <si>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</si>
  <si>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</si>
  <si>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</si>
  <si>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</si>
  <si>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</si>
  <si>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</si>
  <si>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</si>
  <si>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</si>
  <si>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</si>
  <si>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</si>
  <si>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</si>
  <si>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</si>
  <si>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</si>
  <si>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</si>
  <si>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</si>
  <si>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</si>
  <si>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</si>
  <si>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</si>
  <si>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</si>
  <si>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</si>
  <si>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</si>
  <si>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</si>
  <si>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</si>
  <si>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</si>
  <si>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</si>
  <si>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</si>
  <si>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</si>
  <si>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</si>
  <si>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</si>
  <si>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</si>
  <si>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</si>
  <si>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</si>
  <si>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</si>
  <si>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</si>
  <si>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</si>
  <si>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</si>
  <si>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</si>
  <si>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</si>
  <si>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</si>
  <si>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</si>
  <si>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</si>
  <si>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</si>
  <si>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</si>
  <si>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</si>
  <si>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</si>
  <si>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</si>
  <si>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</si>
  <si>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</si>
  <si>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</si>
  <si>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</si>
  <si>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</si>
  <si>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</si>
  <si>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</si>
  <si>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</si>
  <si>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</si>
  <si>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</si>
  <si>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</si>
  <si>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</si>
  <si>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</si>
  <si>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</si>
  <si>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</si>
  <si>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</si>
  <si>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</si>
  <si>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</si>
  <si>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</si>
  <si>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</si>
  <si>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</si>
  <si>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</si>
  <si>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</si>
  <si>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</si>
  <si>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</si>
  <si>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</si>
  <si>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</si>
  <si>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</si>
  <si>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</si>
  <si>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</si>
  <si>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</si>
  <si>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</si>
  <si>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</si>
  <si>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</si>
  <si>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</si>
  <si>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</si>
  <si>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</si>
  <si>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</si>
  <si>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</si>
  <si>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</si>
  <si>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</si>
  <si>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</si>
  <si>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</si>
  <si>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</si>
  <si>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</si>
  <si>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</si>
  <si>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</si>
  <si>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</si>
  <si>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</si>
  <si>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</si>
  <si>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</si>
  <si>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</si>
  <si>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</si>
  <si>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</si>
  <si>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</si>
  <si>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</si>
  <si>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</si>
  <si>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</si>
  <si>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</si>
  <si>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</si>
  <si>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</si>
  <si>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</si>
  <si>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</si>
  <si>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</si>
  <si>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</si>
  <si>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</si>
  <si>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</si>
  <si>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</si>
  <si>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</si>
  <si>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</si>
  <si>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</si>
  <si>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</si>
  <si>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</si>
  <si>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</si>
  <si>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</si>
  <si>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</si>
  <si>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</si>
  <si>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</si>
  <si>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</si>
  <si>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</si>
  <si>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</si>
  <si>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</si>
  <si>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</si>
  <si>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</si>
  <si>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</si>
  <si>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</si>
  <si>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</si>
  <si>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</si>
  <si>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</si>
  <si>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</si>
  <si>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</si>
  <si>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</si>
  <si>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</si>
  <si>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</si>
  <si>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</si>
  <si>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</si>
  <si>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</si>
  <si>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</si>
  <si>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</si>
  <si>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</si>
  <si>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</si>
  <si>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</si>
  <si>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</si>
  <si>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</si>
  <si>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</si>
  <si>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</si>
  <si>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</si>
  <si>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</si>
  <si>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</si>
  <si>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</si>
  <si>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</si>
  <si>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</si>
  <si>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</si>
  <si>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</si>
  <si>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</si>
  <si>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</si>
  <si>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</si>
  <si>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</si>
  <si>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</si>
  <si>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</si>
  <si>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</si>
  <si>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</si>
  <si>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</si>
  <si>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</si>
  <si>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</si>
  <si>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</si>
  <si>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</si>
  <si>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</si>
  <si>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</si>
  <si>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</si>
  <si>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</si>
  <si>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</si>
  <si>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</si>
  <si>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</si>
  <si>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</si>
  <si>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</si>
  <si>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</si>
  <si>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</si>
  <si>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</si>
  <si>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</si>
  <si>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</si>
  <si>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</si>
  <si>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</si>
  <si>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</si>
  <si>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</si>
  <si>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</si>
  <si>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</si>
  <si>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</si>
  <si>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</si>
  <si>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</si>
  <si>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</si>
  <si>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</si>
  <si>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</si>
  <si>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</si>
  <si>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</si>
  <si>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</si>
  <si>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</si>
  <si>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</si>
  <si>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</si>
  <si>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</si>
  <si>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</si>
  <si>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</si>
  <si>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</si>
  <si>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</si>
  <si>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</si>
  <si>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</si>
  <si>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</si>
  <si>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</si>
  <si>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</si>
  <si>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</si>
  <si>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</si>
  <si>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</si>
  <si>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</si>
  <si>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</si>
  <si>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</si>
  <si>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</si>
  <si>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</si>
  <si>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</si>
  <si>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</si>
  <si>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</si>
  <si>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</si>
  <si>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</si>
  <si>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</si>
  <si>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</si>
  <si>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</si>
  <si>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</si>
  <si>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</si>
  <si>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</si>
  <si>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</si>
  <si>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</si>
  <si>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</si>
  <si>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</si>
  <si>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</si>
  <si>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</si>
  <si>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</si>
  <si>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</si>
  <si>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</si>
  <si>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</si>
  <si>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</si>
  <si>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</si>
  <si>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</si>
  <si>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</si>
  <si>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</si>
  <si>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</si>
  <si>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</si>
  <si>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</si>
  <si>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</si>
  <si>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</si>
  <si>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</si>
  <si>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</si>
  <si>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</si>
  <si>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</si>
  <si>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</si>
  <si>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</si>
  <si>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</si>
  <si>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</si>
  <si>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</si>
  <si>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</si>
  <si>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</si>
  <si>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</si>
  <si>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</si>
  <si>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</si>
  <si>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</si>
  <si>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</si>
  <si>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</si>
  <si>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</si>
  <si>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</si>
  <si>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</si>
  <si>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</si>
  <si>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</si>
  <si>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</si>
  <si>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</si>
  <si>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</si>
  <si>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</si>
  <si>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</si>
  <si>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</si>
  <si>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</si>
  <si>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</si>
  <si>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</si>
  <si>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</si>
  <si>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</si>
  <si>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</si>
  <si>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</si>
  <si>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</si>
  <si>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</si>
  <si>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</si>
  <si>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</si>
  <si>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</si>
  <si>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</si>
  <si>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</si>
  <si>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</si>
  <si>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</si>
  <si>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</si>
  <si>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</si>
  <si>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</si>
  <si>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</si>
  <si>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</si>
  <si>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</si>
  <si>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</si>
  <si>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</si>
  <si>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</si>
  <si>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</si>
  <si>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</si>
  <si>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</si>
  <si>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</si>
  <si>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</si>
  <si>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</si>
  <si>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</si>
  <si>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</si>
  <si>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</si>
  <si>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</si>
  <si>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</si>
  <si>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</si>
  <si>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</si>
  <si>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</si>
  <si>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</si>
  <si>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</si>
  <si>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</si>
  <si>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</si>
  <si>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</si>
  <si>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</si>
  <si>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</si>
  <si>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</si>
  <si>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</si>
  <si>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</si>
  <si>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</si>
  <si>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</si>
  <si>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</si>
  <si>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</si>
  <si>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</si>
  <si>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</si>
  <si>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</si>
  <si>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</si>
  <si>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</si>
  <si>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</si>
  <si>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</si>
  <si>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</si>
  <si>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</si>
  <si>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</si>
  <si>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</si>
  <si>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</si>
  <si>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</si>
  <si>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</si>
  <si>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</si>
  <si>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</si>
  <si>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</si>
  <si>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</si>
  <si>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</si>
  <si>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</si>
  <si>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</si>
  <si>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</si>
  <si>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</si>
  <si>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</si>
  <si>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</si>
  <si>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</si>
  <si>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</si>
  <si>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</si>
  <si>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</si>
  <si>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</si>
  <si>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</si>
  <si>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</si>
  <si>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</si>
  <si>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</si>
  <si>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</si>
  <si>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</si>
  <si>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</si>
  <si>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</si>
  <si>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</si>
  <si>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</si>
  <si>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</si>
  <si>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</si>
  <si>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</si>
  <si>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</si>
  <si>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</si>
  <si>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</si>
  <si>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</si>
  <si>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</si>
  <si>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</si>
  <si>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</si>
  <si>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</si>
  <si>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</si>
  <si>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</si>
  <si>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</si>
  <si>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</si>
  <si>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</si>
  <si>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</si>
  <si>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</si>
  <si>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</si>
  <si>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</si>
  <si>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</si>
  <si>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</si>
  <si>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</si>
  <si>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</si>
  <si>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</si>
  <si>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</si>
  <si>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</si>
  <si>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</si>
  <si>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</si>
  <si>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</si>
  <si>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</si>
  <si>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</si>
  <si>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</si>
  <si>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</si>
  <si>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</si>
  <si>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</si>
  <si>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</si>
  <si>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</si>
  <si>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</si>
  <si>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</si>
  <si>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</si>
  <si>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</si>
  <si>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</si>
  <si>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</si>
  <si>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</si>
  <si>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</si>
  <si>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</si>
  <si>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</si>
  <si>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</si>
  <si>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</si>
  <si>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</si>
  <si>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</si>
  <si>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</si>
  <si>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</si>
  <si>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</si>
  <si>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</si>
  <si>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</si>
  <si>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</si>
  <si>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</si>
  <si>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</si>
  <si>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</si>
  <si>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</si>
  <si>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</si>
  <si>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</si>
  <si>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</si>
  <si>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</si>
  <si>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</si>
  <si>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</si>
  <si>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</si>
  <si>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</si>
  <si>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</si>
  <si>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</si>
  <si>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</si>
  <si>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</si>
  <si>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</si>
  <si>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</si>
  <si>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</si>
  <si>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</si>
  <si>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</si>
  <si>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</si>
  <si>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</si>
  <si>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</si>
  <si>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</si>
  <si>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</si>
  <si>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</si>
  <si>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</si>
  <si>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</si>
  <si>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</si>
  <si>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</si>
  <si>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</si>
  <si>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</si>
  <si>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</si>
  <si>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</si>
  <si>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</si>
  <si>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</si>
  <si>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</si>
  <si>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</si>
  <si>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</si>
  <si>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</si>
  <si>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</si>
  <si>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</si>
  <si>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</si>
  <si>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</si>
  <si>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</si>
  <si>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</si>
  <si>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</si>
  <si>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</si>
  <si>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</si>
  <si>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</si>
  <si>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</si>
  <si>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</si>
  <si>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</si>
  <si>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</si>
  <si>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</si>
  <si>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</si>
  <si>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</si>
  <si>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</si>
  <si>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</si>
  <si>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</si>
  <si>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</si>
  <si>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</si>
  <si>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</si>
  <si>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</si>
  <si>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</si>
  <si>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</si>
  <si>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</si>
  <si>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</si>
  <si>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</si>
  <si>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</si>
  <si>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</si>
  <si>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</si>
  <si>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</si>
  <si>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</si>
  <si>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</si>
  <si>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</si>
  <si>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</si>
  <si>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</si>
  <si>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</si>
  <si>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</si>
  <si>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</si>
  <si>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</si>
  <si>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</si>
  <si>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</si>
  <si>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</si>
  <si>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</si>
  <si>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</si>
  <si>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</si>
  <si>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</si>
  <si>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</si>
  <si>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</si>
  <si>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</si>
  <si>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</si>
  <si>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</si>
  <si>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</si>
  <si>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</si>
  <si>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</si>
  <si>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</si>
  <si>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</si>
  <si>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</si>
  <si>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</si>
  <si>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</si>
  <si>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</si>
  <si>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</si>
  <si>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</si>
  <si>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</si>
  <si>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</si>
  <si>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</si>
  <si>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</si>
  <si>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</si>
  <si>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</si>
  <si>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</si>
  <si>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</si>
  <si>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</si>
  <si>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</si>
  <si>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</si>
  <si>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</si>
  <si>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</si>
  <si>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</si>
  <si>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</si>
  <si>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</si>
  <si>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</si>
  <si>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</si>
  <si>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</si>
  <si>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</si>
  <si>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</si>
  <si>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</si>
  <si>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</si>
  <si>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</si>
  <si>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</si>
  <si>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</si>
  <si>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</si>
  <si>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</si>
  <si>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</si>
  <si>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</si>
  <si>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</si>
  <si>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</si>
  <si>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</si>
  <si>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</si>
  <si>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</si>
  <si>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</si>
  <si>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</si>
  <si>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</si>
  <si>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</si>
  <si>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</si>
  <si>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</si>
  <si>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</si>
  <si>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</si>
  <si>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</si>
  <si>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</si>
  <si>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</si>
  <si>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</si>
  <si>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</si>
  <si>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</si>
  <si>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</si>
  <si>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</si>
  <si>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</si>
  <si>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</si>
  <si>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</si>
  <si>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</si>
  <si>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</si>
  <si>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</si>
  <si>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</si>
  <si>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</si>
  <si>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</si>
  <si>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</si>
  <si>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</si>
  <si>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</si>
  <si>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</si>
  <si>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</si>
  <si>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</si>
  <si>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</si>
  <si>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</si>
  <si>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</si>
  <si>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</si>
  <si>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</si>
  <si>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</si>
  <si>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</si>
  <si>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</si>
  <si>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</si>
  <si>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</si>
  <si>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</si>
  <si>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</si>
  <si>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</si>
  <si>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</si>
  <si>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</si>
  <si>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</si>
  <si>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</si>
  <si>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</si>
  <si>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</si>
  <si>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</si>
  <si>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</si>
  <si>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</si>
  <si>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</si>
  <si>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</si>
  <si>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</si>
  <si>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</si>
  <si>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</si>
  <si>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</si>
  <si>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</si>
  <si>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</si>
  <si>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</si>
  <si>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</si>
  <si>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</si>
  <si>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</si>
  <si>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</si>
  <si>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</si>
  <si>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</si>
  <si>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</si>
  <si>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</si>
  <si>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</si>
  <si>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</si>
  <si>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</si>
  <si>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</si>
  <si>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</si>
  <si>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</si>
  <si>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</si>
  <si>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</si>
  <si>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</si>
  <si>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</si>
  <si>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</si>
  <si>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</si>
  <si>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</si>
  <si>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</si>
  <si>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</si>
  <si>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</si>
  <si>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</si>
  <si>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</si>
  <si>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</si>
  <si>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</si>
  <si>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</si>
  <si>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</si>
  <si>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</si>
  <si>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</si>
  <si>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</si>
  <si>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</si>
  <si>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</si>
  <si>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</si>
  <si>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</si>
  <si>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</si>
  <si>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</si>
  <si>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</si>
  <si>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</si>
  <si>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</si>
  <si>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</si>
  <si>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</si>
  <si>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</si>
  <si>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</si>
  <si>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</si>
  <si>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</si>
  <si>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</si>
  <si>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</si>
  <si>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</si>
  <si>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</si>
  <si>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</si>
  <si>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</si>
  <si>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</si>
  <si>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</si>
  <si>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</si>
  <si>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</si>
  <si>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</si>
  <si>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</si>
  <si>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</si>
  <si>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</si>
  <si>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</si>
  <si>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</si>
  <si>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</si>
  <si>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</si>
  <si>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</si>
  <si>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</si>
  <si>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</si>
  <si>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</si>
  <si>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</si>
  <si>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</si>
  <si>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</si>
  <si>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</si>
  <si>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</si>
  <si>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</si>
  <si>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</si>
  <si>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</si>
  <si>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</si>
  <si>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</si>
  <si>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</si>
  <si>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</si>
  <si>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</si>
  <si>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</si>
  <si>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</si>
  <si>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</si>
  <si>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</si>
  <si>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</si>
  <si>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</si>
  <si>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</si>
  <si>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</si>
  <si>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</si>
  <si>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</si>
  <si>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</si>
  <si>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</si>
  <si>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</si>
  <si>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</si>
  <si>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</si>
  <si>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</si>
  <si>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</si>
  <si>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</si>
  <si>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</si>
  <si>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</si>
  <si>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</si>
  <si>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</si>
  <si>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</si>
  <si>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</si>
  <si>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</si>
  <si>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</si>
  <si>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</si>
  <si>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</si>
  <si>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</si>
  <si>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</si>
  <si>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</si>
  <si>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</si>
  <si>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</si>
  <si>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</si>
  <si>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</si>
  <si>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</si>
  <si>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</si>
  <si>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</si>
  <si>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</si>
  <si>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</si>
  <si>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</si>
  <si>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</si>
  <si>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</si>
  <si>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</si>
  <si>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</si>
  <si>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</si>
  <si>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</si>
  <si>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</si>
  <si>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</si>
  <si>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</si>
  <si>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</si>
  <si>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</si>
  <si>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</si>
  <si>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</si>
  <si>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</si>
  <si>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</si>
  <si>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</si>
  <si>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</si>
  <si>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</si>
  <si>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</si>
  <si>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</si>
  <si>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</si>
  <si>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</si>
  <si>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</si>
  <si>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</si>
  <si>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</si>
  <si>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</si>
  <si>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</si>
  <si>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</si>
  <si>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</si>
  <si>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</si>
  <si>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</si>
  <si>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</si>
  <si>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</si>
  <si>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</si>
  <si>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</si>
  <si>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</si>
  <si>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</si>
  <si>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</si>
  <si>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</si>
  <si>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</si>
  <si>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</si>
  <si>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</si>
  <si>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</si>
  <si>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</si>
  <si>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</si>
  <si>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</si>
  <si>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</si>
  <si>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</si>
  <si>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</si>
  <si>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</si>
  <si>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</si>
  <si>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</si>
  <si>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</si>
  <si>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</si>
  <si>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</si>
  <si>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</si>
  <si>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</si>
  <si>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</si>
  <si>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</si>
  <si>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</si>
  <si>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</si>
  <si>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</si>
  <si>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</si>
  <si>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</si>
  <si>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</si>
  <si>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</si>
  <si>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</si>
  <si>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</si>
  <si>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</si>
  <si>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</si>
  <si>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</si>
  <si>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</si>
  <si>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</si>
  <si>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</si>
  <si>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</si>
  <si>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</si>
  <si>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</si>
  <si>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</si>
  <si>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</si>
  <si>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</si>
  <si>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</si>
  <si>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</si>
  <si>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</si>
  <si>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</si>
  <si>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</si>
  <si>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</si>
  <si>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</si>
  <si>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</si>
  <si>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</si>
  <si>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</si>
  <si>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</si>
  <si>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</si>
  <si>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</si>
  <si>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</si>
  <si>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</si>
  <si>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</si>
  <si>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</si>
  <si>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</si>
  <si>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</si>
  <si>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</si>
  <si>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</si>
  <si>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</si>
  <si>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</si>
  <si>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</si>
  <si>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</si>
  <si>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</si>
  <si>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</si>
  <si>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</si>
  <si>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</si>
  <si>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</si>
  <si>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</si>
  <si>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</si>
  <si>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</si>
  <si>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</si>
  <si>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</si>
  <si>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</si>
  <si>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</si>
  <si>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</si>
  <si>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</si>
  <si>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</si>
  <si>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</si>
  <si>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</si>
  <si>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</si>
  <si>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</si>
  <si>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</si>
  <si>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</si>
  <si>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</si>
  <si>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</si>
  <si>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</si>
  <si>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</si>
  <si>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</si>
  <si>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</si>
  <si>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</si>
  <si>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</si>
  <si>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</si>
  <si>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</si>
  <si>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</si>
  <si>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</si>
  <si>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</si>
  <si>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</si>
  <si>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</si>
  <si>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</si>
  <si>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</si>
  <si>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</si>
  <si>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</si>
  <si>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</si>
  <si>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</si>
  <si>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</si>
  <si>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</si>
  <si>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</si>
  <si>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</si>
  <si>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</si>
  <si>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</si>
  <si>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</si>
  <si>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</si>
  <si>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</si>
  <si>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</si>
  <si>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</si>
  <si>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</si>
  <si>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</si>
  <si>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</si>
  <si>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</si>
  <si>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</si>
  <si>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</si>
  <si>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</si>
  <si>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</si>
  <si>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</si>
  <si>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</si>
  <si>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</si>
  <si>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</si>
  <si>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</si>
  <si>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</si>
  <si>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</si>
  <si>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</si>
  <si>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</si>
  <si>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</si>
  <si>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</si>
  <si>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</si>
  <si>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</si>
  <si>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</si>
  <si>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</si>
  <si>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</si>
  <si>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</si>
  <si>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</si>
  <si>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</si>
  <si>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</si>
  <si>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</si>
  <si>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</si>
  <si>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</si>
  <si>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</si>
  <si>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</si>
  <si>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</si>
  <si>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</si>
  <si>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</si>
  <si>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</si>
  <si>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</si>
  <si>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</si>
  <si>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</si>
  <si>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</si>
  <si>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</si>
  <si>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</si>
  <si>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</si>
  <si>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</si>
  <si>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</si>
  <si>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</si>
  <si>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</si>
  <si>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</si>
  <si>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</si>
  <si>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</si>
  <si>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</si>
  <si>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</si>
  <si>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</si>
  <si>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</si>
  <si>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</si>
  <si>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</si>
  <si>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</si>
  <si>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</si>
  <si>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</si>
  <si>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</si>
  <si>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</si>
  <si>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</si>
  <si>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</si>
  <si>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</si>
  <si>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</si>
  <si>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</si>
  <si>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</si>
  <si>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</si>
  <si>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</si>
  <si>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</si>
  <si>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</si>
  <si>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</si>
  <si>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</si>
  <si>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</si>
  <si>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</si>
  <si>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</si>
  <si>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</si>
  <si>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</si>
  <si>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</si>
  <si>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</si>
  <si>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</si>
  <si>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</si>
  <si>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</si>
  <si>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</si>
  <si>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</si>
  <si>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</si>
  <si>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</si>
  <si>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</si>
  <si>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</si>
  <si>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</si>
  <si>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</si>
  <si>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</si>
  <si>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</si>
  <si>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</si>
  <si>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</si>
  <si>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</si>
  <si>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</si>
  <si>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</si>
  <si>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</si>
  <si>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</si>
  <si>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</si>
  <si>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</si>
  <si>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</si>
  <si>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</si>
  <si>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</si>
  <si>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</si>
  <si>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</si>
  <si>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</si>
  <si>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</si>
  <si>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</si>
  <si>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</si>
  <si>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</si>
  <si>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</si>
  <si>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</si>
  <si>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</si>
  <si>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</si>
  <si>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</si>
  <si>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</si>
  <si>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</si>
  <si>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</si>
  <si>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</si>
  <si>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</si>
  <si>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</si>
  <si>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</si>
  <si>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</si>
  <si>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</si>
  <si>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</si>
  <si>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</si>
  <si>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</si>
  <si>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</si>
  <si>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</si>
  <si>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</si>
  <si>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</si>
  <si>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</si>
  <si>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</si>
  <si>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</si>
  <si>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</si>
  <si>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</si>
  <si>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</si>
  <si>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</si>
  <si>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</si>
  <si>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</si>
  <si>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</si>
  <si>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</si>
  <si>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</si>
  <si>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</si>
  <si>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</si>
  <si>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</si>
  <si>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</si>
  <si>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</si>
  <si>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</si>
  <si>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</si>
  <si>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</si>
  <si>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</si>
  <si>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</si>
  <si>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</si>
  <si>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</si>
  <si>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</si>
  <si>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</si>
  <si>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</si>
  <si>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</si>
  <si>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</si>
  <si>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</si>
  <si>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</si>
  <si>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</si>
  <si>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</si>
  <si>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</si>
  <si>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</si>
  <si>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</si>
  <si>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</si>
  <si>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</si>
  <si>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</si>
  <si>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</si>
  <si>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</si>
  <si>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</si>
  <si>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</si>
  <si>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</si>
  <si>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</si>
  <si>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</si>
  <si>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</si>
  <si>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</si>
  <si>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</si>
  <si>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</si>
  <si>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</si>
  <si>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</si>
  <si>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</si>
  <si>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</si>
  <si>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</si>
  <si>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</si>
  <si>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</si>
  <si>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</si>
  <si>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</si>
  <si>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</si>
  <si>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</si>
  <si>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</si>
  <si>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</si>
  <si>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</si>
  <si>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</si>
  <si>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</si>
  <si>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</si>
  <si>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</si>
  <si>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</si>
  <si>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</si>
  <si>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</si>
  <si>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</si>
  <si>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</si>
  <si>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</si>
  <si>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</si>
  <si>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</si>
  <si>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</si>
  <si>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</si>
  <si>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</si>
  <si>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</si>
  <si>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</si>
  <si>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</si>
  <si>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</si>
  <si>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</si>
  <si>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</si>
  <si>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</si>
  <si>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</si>
  <si>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</si>
  <si>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</si>
  <si>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</si>
  <si>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</si>
  <si>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</si>
  <si>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</si>
  <si>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</si>
  <si>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</si>
  <si>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</si>
  <si>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</si>
  <si>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</si>
  <si>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</si>
  <si>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</si>
  <si>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</si>
  <si>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</si>
  <si>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</si>
  <si>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</si>
  <si>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</si>
  <si>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</si>
  <si>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</si>
  <si>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</si>
  <si>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</si>
  <si>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</si>
  <si>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</si>
  <si>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</si>
  <si>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</si>
  <si>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</si>
  <si>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</si>
  <si>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</si>
  <si>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</si>
  <si>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</si>
  <si>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</si>
  <si>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</si>
  <si>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</si>
  <si>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</si>
  <si>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</si>
  <si>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</si>
  <si>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</si>
  <si>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</si>
  <si>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</si>
  <si>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</si>
  <si>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</si>
  <si>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</si>
  <si>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</si>
  <si>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</si>
  <si>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</si>
  <si>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</si>
  <si>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</si>
  <si>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</si>
  <si>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</si>
  <si>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</si>
  <si>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</si>
  <si>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</si>
  <si>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</si>
  <si>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</si>
  <si>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</si>
  <si>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</si>
  <si>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</si>
  <si>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</si>
  <si>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</si>
  <si>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</si>
  <si>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</si>
  <si>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</si>
  <si>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</si>
  <si>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</si>
  <si>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</si>
  <si>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</si>
  <si>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</si>
  <si>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</si>
  <si>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</si>
  <si>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</si>
  <si>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</si>
  <si>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</si>
  <si>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</si>
  <si>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</si>
  <si>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</si>
  <si>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</si>
  <si>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</si>
  <si>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</si>
  <si>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</si>
  <si>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</si>
  <si>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</si>
  <si>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</si>
  <si>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</si>
  <si>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</si>
  <si>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</si>
  <si>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</si>
  <si>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</si>
  <si>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</si>
  <si>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</si>
  <si>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</si>
  <si>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</si>
  <si>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</si>
  <si>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</si>
  <si>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</si>
  <si>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</si>
  <si>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</si>
  <si>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</si>
  <si>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</si>
  <si>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</si>
  <si>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</si>
  <si>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</si>
  <si>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</si>
  <si>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</si>
  <si>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</si>
  <si>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</si>
  <si>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</si>
  <si>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</si>
  <si>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</si>
  <si>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</si>
  <si>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</si>
  <si>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</si>
  <si>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</si>
  <si>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</si>
  <si>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</si>
  <si>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</si>
  <si>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</si>
  <si>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</si>
  <si>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</si>
  <si>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</si>
  <si>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</si>
  <si>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</si>
  <si>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</si>
  <si>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</si>
  <si>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</si>
  <si>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</si>
  <si>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</si>
  <si>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</si>
  <si>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</si>
  <si>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</si>
  <si>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</si>
  <si>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</si>
  <si>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</si>
  <si>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</si>
  <si>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</si>
  <si>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</si>
  <si>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</si>
  <si>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</si>
  <si>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</si>
  <si>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</si>
  <si>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</si>
  <si>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</si>
  <si>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</si>
  <si>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</si>
  <si>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</si>
  <si>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</si>
  <si>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</si>
  <si>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</si>
  <si>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</si>
  <si>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</si>
  <si>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</si>
  <si>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</si>
  <si>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</si>
  <si>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</si>
  <si>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</si>
  <si>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</si>
  <si>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</si>
  <si>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</si>
  <si>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</si>
  <si>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</si>
  <si>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</si>
  <si>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</si>
  <si>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</si>
  <si>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</si>
  <si>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</si>
  <si>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</si>
  <si>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</si>
  <si>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</si>
  <si>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</si>
  <si>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</si>
  <si>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</si>
  <si>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</si>
  <si>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</si>
  <si>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</si>
  <si>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</si>
  <si>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</si>
  <si>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</si>
  <si>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</si>
  <si>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</si>
  <si>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</si>
  <si>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</si>
  <si>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</si>
  <si>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</si>
  <si>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</si>
  <si>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</si>
  <si>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</si>
  <si>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</si>
  <si>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</si>
  <si>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</si>
  <si>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</si>
  <si>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</si>
  <si>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</si>
  <si>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</si>
  <si>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</si>
  <si>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</si>
  <si>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</si>
  <si>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</si>
  <si>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</si>
  <si>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</si>
  <si>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</si>
  <si>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</si>
  <si>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</si>
  <si>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</si>
  <si>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</si>
  <si>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</si>
  <si>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</si>
  <si>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</si>
  <si>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</si>
  <si>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</si>
  <si>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</si>
  <si>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</si>
  <si>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</si>
  <si>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</si>
  <si>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</si>
  <si>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</si>
  <si>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</si>
  <si>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</si>
  <si>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</si>
  <si>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</si>
  <si>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</si>
  <si>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</si>
  <si>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</si>
  <si>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</si>
  <si>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</si>
  <si>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</si>
  <si>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</si>
  <si>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</si>
  <si>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</si>
  <si>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</si>
  <si>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</si>
  <si>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</si>
  <si>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</si>
  <si>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</si>
  <si>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</si>
  <si>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</si>
  <si>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</si>
  <si>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</si>
  <si>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</si>
  <si>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</si>
  <si>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</si>
  <si>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</si>
  <si>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</si>
  <si>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</si>
  <si>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</si>
  <si>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</si>
  <si>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</si>
  <si>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</si>
  <si>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</si>
  <si>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</si>
  <si>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</si>
  <si>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</si>
  <si>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</si>
  <si>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</si>
  <si>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</si>
  <si>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</si>
  <si>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</si>
  <si>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</si>
  <si>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</si>
  <si>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</si>
  <si>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</si>
  <si>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</si>
  <si>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</si>
  <si>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</si>
  <si>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</si>
  <si>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</si>
  <si>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</si>
  <si>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</si>
  <si>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</si>
  <si>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</si>
  <si>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</si>
  <si>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</si>
  <si>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</si>
  <si>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</si>
  <si>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</si>
  <si>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</si>
  <si>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</si>
  <si>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</si>
  <si>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</si>
  <si>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</si>
  <si>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</si>
  <si>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</si>
  <si>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</si>
  <si>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</si>
  <si>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</si>
  <si>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</si>
  <si>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</si>
  <si>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</si>
  <si>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</si>
  <si>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</si>
  <si>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</si>
  <si>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</si>
  <si>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</si>
  <si>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</si>
  <si>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</si>
  <si>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</si>
  <si>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</si>
  <si>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</si>
  <si>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</si>
  <si>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</si>
  <si>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</si>
  <si>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</si>
  <si>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</si>
  <si>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</si>
  <si>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</si>
  <si>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</si>
  <si>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</si>
  <si>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</si>
  <si>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</si>
  <si>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</si>
  <si>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</si>
  <si>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</si>
  <si>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</si>
  <si>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</si>
  <si>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</si>
  <si>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</si>
  <si>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</si>
  <si>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</si>
  <si>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</si>
  <si>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</si>
  <si>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</si>
  <si>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</si>
  <si>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</si>
  <si>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</si>
  <si>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</si>
  <si>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</si>
  <si>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</si>
  <si>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</si>
  <si>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</si>
  <si>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</si>
  <si>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</si>
  <si>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</si>
  <si>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</si>
  <si>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</si>
  <si>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</si>
  <si>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</si>
  <si>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</si>
  <si>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</si>
  <si>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</si>
  <si>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</si>
  <si>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</si>
  <si>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</si>
  <si>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</si>
  <si>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</si>
  <si>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</si>
  <si>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</si>
  <si>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</si>
  <si>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</si>
  <si>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</si>
  <si>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</si>
  <si>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</si>
  <si>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</si>
  <si>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</si>
  <si>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</si>
  <si>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</si>
  <si>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</si>
  <si>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</si>
  <si>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</si>
  <si>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</si>
  <si>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</si>
  <si>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</si>
  <si>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</si>
  <si>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</si>
  <si>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</si>
  <si>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</si>
  <si>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</si>
  <si>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</si>
  <si>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</si>
  <si>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</si>
  <si>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</si>
  <si>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</si>
  <si>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</si>
  <si>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</si>
  <si>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</si>
  <si>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</si>
  <si>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</si>
  <si>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</si>
  <si>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</si>
  <si>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</si>
  <si>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</si>
  <si>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</si>
  <si>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</si>
  <si>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</si>
  <si>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</si>
  <si>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</si>
  <si>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</si>
  <si>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</si>
  <si>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</si>
  <si>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</si>
  <si>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</si>
  <si>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</si>
  <si>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</si>
  <si>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</si>
  <si>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</si>
  <si>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</si>
  <si>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</si>
  <si>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</si>
  <si>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</si>
  <si>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</si>
  <si>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</si>
  <si>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</si>
  <si>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</si>
  <si>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</si>
  <si>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</si>
  <si>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</si>
  <si>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</si>
  <si>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</si>
  <si>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</si>
  <si>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</si>
  <si>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</si>
  <si>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</si>
  <si>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</si>
  <si>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</si>
  <si>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</si>
  <si>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</si>
  <si>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</si>
  <si>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</si>
  <si>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</si>
  <si>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</si>
  <si>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</si>
  <si>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</si>
  <si>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</si>
  <si>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</si>
  <si>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</si>
  <si>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</si>
  <si>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</si>
  <si>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</si>
  <si>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</si>
  <si>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</si>
  <si>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</si>
  <si>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</si>
  <si>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</si>
  <si>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</si>
  <si>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</si>
  <si>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</si>
  <si>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</si>
  <si>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</si>
  <si>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</si>
  <si>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</si>
  <si>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</si>
  <si>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</si>
  <si>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</si>
  <si>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</si>
  <si>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</si>
  <si>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</si>
  <si>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</si>
  <si>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</si>
  <si>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</si>
  <si>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</si>
  <si>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</si>
  <si>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</si>
  <si>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</si>
  <si>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</si>
  <si>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</si>
  <si>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</si>
  <si>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</si>
  <si>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</si>
  <si>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</si>
  <si>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</si>
  <si>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</si>
  <si>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</si>
  <si>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</si>
  <si>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</si>
  <si>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</si>
  <si>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</si>
  <si>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</si>
  <si>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</si>
  <si>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</si>
  <si>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</si>
  <si>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</si>
  <si>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</si>
  <si>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</si>
  <si>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</si>
  <si>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</si>
  <si>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</si>
  <si>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</si>
  <si>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</si>
  <si>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</si>
  <si>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</si>
  <si>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</si>
  <si>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</si>
  <si>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</si>
  <si>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</si>
  <si>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</si>
  <si>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</si>
  <si>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</si>
  <si>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</si>
  <si>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</si>
  <si>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</si>
  <si>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</si>
  <si>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</si>
  <si>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</si>
  <si>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</si>
  <si>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</si>
  <si>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</si>
  <si>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</si>
  <si>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</si>
  <si>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</si>
  <si>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</si>
  <si>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</si>
  <si>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</si>
  <si>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</si>
  <si>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</si>
  <si>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</si>
  <si>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</si>
  <si>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</si>
  <si>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</si>
  <si>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</si>
  <si>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</si>
  <si>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</si>
  <si>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</si>
  <si>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</si>
  <si>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</si>
  <si>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</si>
  <si>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</si>
  <si>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</si>
  <si>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</si>
  <si>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</si>
  <si>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</si>
  <si>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</si>
  <si>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</si>
  <si>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</si>
  <si>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</si>
  <si>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</si>
  <si>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</si>
  <si>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</si>
  <si>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</si>
  <si>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</si>
  <si>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</si>
  <si>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</si>
  <si>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</si>
  <si>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</si>
  <si>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</si>
  <si>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</si>
  <si>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</si>
  <si>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</si>
  <si>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</si>
  <si>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</si>
  <si>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</si>
  <si>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</si>
  <si>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</si>
  <si>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</si>
  <si>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</si>
  <si>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</si>
  <si>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</si>
  <si>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</si>
  <si>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</si>
  <si>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</si>
  <si>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</si>
  <si>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</si>
  <si>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</si>
  <si>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</si>
  <si>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</si>
  <si>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</si>
  <si>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</si>
  <si>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</si>
  <si>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</si>
  <si>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</si>
  <si>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</si>
  <si>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</si>
  <si>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</si>
  <si>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</si>
  <si>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</si>
  <si>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</si>
  <si>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</si>
  <si>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</si>
  <si>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</si>
  <si>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</si>
  <si>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</si>
  <si>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</si>
  <si>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</si>
  <si>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</si>
  <si>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</si>
  <si>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</si>
  <si>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</si>
  <si>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</si>
  <si>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</si>
  <si>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</si>
  <si>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</si>
  <si>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</si>
  <si>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</si>
  <si>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</si>
  <si>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</si>
  <si>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</si>
  <si>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</si>
  <si>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</si>
  <si>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</si>
  <si>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</si>
  <si>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</si>
  <si>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</si>
  <si>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</si>
  <si>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</si>
  <si>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</si>
  <si>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</si>
  <si>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</si>
  <si>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</si>
  <si>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</si>
  <si>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</si>
  <si>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</si>
  <si>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</si>
  <si>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</si>
  <si>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</si>
  <si>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</si>
  <si>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</si>
  <si>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</si>
  <si>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</si>
  <si>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</si>
  <si>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</si>
  <si>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</si>
  <si>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</si>
  <si>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</si>
  <si>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</si>
  <si>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</si>
  <si>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</si>
  <si>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</si>
  <si>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</si>
  <si>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</si>
  <si>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</si>
  <si>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</si>
  <si>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</si>
  <si>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</si>
  <si>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</si>
  <si>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</si>
  <si>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</si>
  <si>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</si>
  <si>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</si>
  <si>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</si>
  <si>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</si>
  <si>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</si>
  <si>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</si>
  <si>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</si>
  <si>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</si>
  <si>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</si>
  <si>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</si>
  <si>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</si>
  <si>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</si>
  <si>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</si>
  <si>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</si>
  <si>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</si>
  <si>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</si>
  <si>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</si>
  <si>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</si>
  <si>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</si>
  <si>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</si>
  <si>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</si>
  <si>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</si>
  <si>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</si>
  <si>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</si>
  <si>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</si>
  <si>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</si>
  <si>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</si>
  <si>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</si>
  <si>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</si>
  <si>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</si>
  <si>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</si>
  <si>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</si>
  <si>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</si>
  <si>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</si>
  <si>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</si>
  <si>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</si>
  <si>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</si>
  <si>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</si>
  <si>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</si>
  <si>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</si>
  <si>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</si>
  <si>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</si>
  <si>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</si>
  <si>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</si>
  <si>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</si>
  <si>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</si>
  <si>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</si>
  <si>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</si>
  <si>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</si>
  <si>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</si>
  <si>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</si>
  <si>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</si>
  <si>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</si>
  <si>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</si>
  <si>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</si>
  <si>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</si>
  <si>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</si>
  <si>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</si>
  <si>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</si>
  <si>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</si>
  <si>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</si>
  <si>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</si>
  <si>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</si>
  <si>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</si>
  <si>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</si>
  <si>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</si>
  <si>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</si>
  <si>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</si>
  <si>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</si>
  <si>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</si>
  <si>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</si>
  <si>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</si>
  <si>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</si>
  <si>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</si>
  <si>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</si>
  <si>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</si>
  <si>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</si>
  <si>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</si>
  <si>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</si>
  <si>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</si>
  <si>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</si>
  <si>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</si>
  <si>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</si>
  <si>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</si>
  <si>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</si>
  <si>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</si>
  <si>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</si>
  <si>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</si>
  <si>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</si>
  <si>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</si>
  <si>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</si>
  <si>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</si>
  <si>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</si>
  <si>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</si>
  <si>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</si>
  <si>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</si>
  <si>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</si>
  <si>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</si>
  <si>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</si>
  <si>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</si>
  <si>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</si>
  <si>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</si>
  <si>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</si>
  <si>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</si>
  <si>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</si>
  <si>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</si>
  <si>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</si>
  <si>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</si>
  <si>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</si>
  <si>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</si>
  <si>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</si>
  <si>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</si>
  <si>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</si>
  <si>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</si>
  <si>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</si>
  <si>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</si>
  <si>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</si>
  <si>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</si>
  <si>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</si>
  <si>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</si>
  <si>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</si>
  <si>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</si>
  <si>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</si>
  <si>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</si>
  <si>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</si>
  <si>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</si>
  <si>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</si>
  <si>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</si>
  <si>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</si>
  <si>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</si>
  <si>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</si>
  <si>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</si>
  <si>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</si>
  <si>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</si>
  <si>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</si>
  <si>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</si>
  <si>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</si>
  <si>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</si>
  <si>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</si>
  <si>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</si>
  <si>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</si>
  <si>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</si>
  <si>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</si>
  <si>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</si>
  <si>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</si>
  <si>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</si>
  <si>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</si>
  <si>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</si>
  <si>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</si>
  <si>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</si>
  <si>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</si>
  <si>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</si>
  <si>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</si>
  <si>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</si>
  <si>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</si>
  <si>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</si>
  <si>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</si>
  <si>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</si>
  <si>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</si>
  <si>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</si>
  <si>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</si>
  <si>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</si>
  <si>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</si>
  <si>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</si>
  <si>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</si>
  <si>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</si>
  <si>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</si>
  <si>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</si>
  <si>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</si>
  <si>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</si>
  <si>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</si>
  <si>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</si>
  <si>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</si>
  <si>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</si>
  <si>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</si>
  <si>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</si>
  <si>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</si>
  <si>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</si>
  <si>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</si>
  <si>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</si>
  <si>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</si>
  <si>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</si>
  <si>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</si>
  <si>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</si>
  <si>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</si>
  <si>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</si>
  <si>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</si>
  <si>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</si>
  <si>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</si>
  <si>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</si>
  <si>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</si>
  <si>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</si>
  <si>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</si>
  <si>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</si>
  <si>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</si>
  <si>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</si>
  <si>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</si>
  <si>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</si>
  <si>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</si>
  <si>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</si>
  <si>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</si>
  <si>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</si>
  <si>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</si>
  <si>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</si>
  <si>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</si>
  <si>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</si>
  <si>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</si>
  <si>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</si>
  <si>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</si>
  <si>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</si>
  <si>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</si>
  <si>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</si>
  <si>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</si>
  <si>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</si>
  <si>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</si>
  <si>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</si>
  <si>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</si>
  <si>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</si>
  <si>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</si>
  <si>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</si>
  <si>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</si>
  <si>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</si>
  <si>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</si>
  <si>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</si>
  <si>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</si>
  <si>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</si>
  <si>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</si>
  <si>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</si>
  <si>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</si>
  <si>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</si>
  <si>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</si>
  <si>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</si>
  <si>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</si>
  <si>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</si>
  <si>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</si>
  <si>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</si>
  <si>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</si>
  <si>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</si>
  <si>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</si>
  <si>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</si>
  <si>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</si>
  <si>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</si>
  <si>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</si>
  <si>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</si>
  <si>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</si>
  <si>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</si>
  <si>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</si>
  <si>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</si>
  <si>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</si>
  <si>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</si>
  <si>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</si>
  <si>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</si>
  <si>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</si>
  <si>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</si>
  <si>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</si>
  <si>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</si>
  <si>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</si>
  <si>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</si>
  <si>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</si>
  <si>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</si>
  <si>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</si>
  <si>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</si>
  <si>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</si>
  <si>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</si>
  <si>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</si>
  <si>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</si>
  <si>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</si>
  <si>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</si>
  <si>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</si>
  <si>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</si>
  <si>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</si>
  <si>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</si>
  <si>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</si>
  <si>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</si>
  <si>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</si>
  <si>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</si>
  <si>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</si>
  <si>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</si>
  <si>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</si>
  <si>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</si>
  <si>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</si>
  <si>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</si>
  <si>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</si>
  <si>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</si>
  <si>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</si>
  <si>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</si>
  <si>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</si>
  <si>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</si>
  <si>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</si>
  <si>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</si>
  <si>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</si>
  <si>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</si>
  <si>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</si>
  <si>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</si>
  <si>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</si>
  <si>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</si>
  <si>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</si>
  <si>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</si>
  <si>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</si>
  <si>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</si>
  <si>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</si>
  <si>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</si>
  <si>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</si>
  <si>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</si>
  <si>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</si>
  <si>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</si>
  <si>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</si>
  <si>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</si>
  <si>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</si>
  <si>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</si>
  <si>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</si>
  <si>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</si>
  <si>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</si>
  <si>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</si>
  <si>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</si>
  <si>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</si>
  <si>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</si>
  <si>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</si>
  <si>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</si>
  <si>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</si>
  <si>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</si>
  <si>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</si>
  <si>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</si>
  <si>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</si>
  <si>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</si>
  <si>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</si>
  <si>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</si>
  <si>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</si>
  <si>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</si>
  <si>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</si>
  <si>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</si>
  <si>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</si>
  <si>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</si>
  <si>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</si>
  <si>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</si>
  <si>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</si>
  <si>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</si>
  <si>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</si>
  <si>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</si>
  <si>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</si>
  <si>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</si>
  <si>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</si>
  <si>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</si>
  <si>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</si>
  <si>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</si>
  <si>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</si>
  <si>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</si>
  <si>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</si>
  <si>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</si>
  <si>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</si>
  <si>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</si>
  <si>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</si>
  <si>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</si>
  <si>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</si>
  <si>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</si>
  <si>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</si>
  <si>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</si>
  <si>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</si>
  <si>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</si>
  <si>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</si>
  <si>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</si>
  <si>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</si>
  <si>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</si>
  <si>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</si>
  <si>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</si>
  <si>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</si>
  <si>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</si>
  <si>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</si>
  <si>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</si>
  <si>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</si>
  <si>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</si>
  <si>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</si>
  <si>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</si>
  <si>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</si>
  <si>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</si>
  <si>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</si>
  <si>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</si>
  <si>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</si>
  <si>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</si>
  <si>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</si>
  <si>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</si>
  <si>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</si>
  <si>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</si>
  <si>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</si>
  <si>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</si>
  <si>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</si>
  <si>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</si>
  <si>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</si>
  <si>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</si>
  <si>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</si>
  <si>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</si>
  <si>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</si>
  <si>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</si>
  <si>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</si>
  <si>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</si>
  <si>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</si>
  <si>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</si>
  <si>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</si>
  <si>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</si>
  <si>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</si>
  <si>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</si>
  <si>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</si>
  <si>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</si>
  <si>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</si>
  <si>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</si>
  <si>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</si>
  <si>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</si>
  <si>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</si>
  <si>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</si>
  <si>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</si>
  <si>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</si>
  <si>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</si>
  <si>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</si>
  <si>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</si>
  <si>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</si>
  <si>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</si>
  <si>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</si>
  <si>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</si>
  <si>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</si>
  <si>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</si>
  <si>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</si>
  <si>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</si>
  <si>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</si>
  <si>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</si>
  <si>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</si>
  <si>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</si>
  <si>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</si>
  <si>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</si>
  <si>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</si>
  <si>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</si>
  <si>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</si>
  <si>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</si>
  <si>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</si>
  <si>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</si>
  <si>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</si>
  <si>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</si>
  <si>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</si>
  <si>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</si>
  <si>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</si>
  <si>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</si>
  <si>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</si>
  <si>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</si>
  <si>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</si>
  <si>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</si>
  <si>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</si>
  <si>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</si>
  <si>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</si>
  <si>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</si>
  <si>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</si>
  <si>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</si>
  <si>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</si>
  <si>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</si>
  <si>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</si>
  <si>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</si>
  <si>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</si>
  <si>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</si>
  <si>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</si>
  <si>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</si>
  <si>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</si>
  <si>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</si>
  <si>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</si>
  <si>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</si>
  <si>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</si>
  <si>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</si>
  <si>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</si>
  <si>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</si>
  <si>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</si>
  <si>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</si>
  <si>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</si>
  <si>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</si>
  <si>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</si>
  <si>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</si>
  <si>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</si>
  <si>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</si>
  <si>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</si>
  <si>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</si>
  <si>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</si>
  <si>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</si>
  <si>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</si>
  <si>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</si>
  <si>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</si>
  <si>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</si>
  <si>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</si>
  <si>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</si>
  <si>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</si>
  <si>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</si>
  <si>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</si>
  <si>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</si>
  <si>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</si>
  <si>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</si>
  <si>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</si>
  <si>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</si>
  <si>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</si>
  <si>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</si>
  <si>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</si>
  <si>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</si>
  <si>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</si>
  <si>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</si>
  <si>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</si>
  <si>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</si>
  <si>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</si>
  <si>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</si>
  <si>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</si>
  <si>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</si>
  <si>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</si>
  <si>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</si>
  <si>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</si>
  <si>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</si>
  <si>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</si>
  <si>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</si>
  <si>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</si>
  <si>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</si>
  <si>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</si>
  <si>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</si>
  <si>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</si>
  <si>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</si>
  <si>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</si>
  <si>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</si>
  <si>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</si>
  <si>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</si>
  <si>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</si>
  <si>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</si>
  <si>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</si>
  <si>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</si>
  <si>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</si>
  <si>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</si>
  <si>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</si>
  <si>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</si>
  <si>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</si>
  <si>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</si>
  <si>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</si>
  <si>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</si>
  <si>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</si>
  <si>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</si>
  <si>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</si>
  <si>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</si>
  <si>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</si>
  <si>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</si>
  <si>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</si>
  <si>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</si>
  <si>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</si>
  <si>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</si>
  <si>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</si>
  <si>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</si>
  <si>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</si>
  <si>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</si>
  <si>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</si>
  <si>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</si>
  <si>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</si>
  <si>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</si>
  <si>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</si>
  <si>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</si>
  <si>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</si>
  <si>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</si>
  <si>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</si>
  <si>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</si>
  <si>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</si>
  <si>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</si>
  <si>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</si>
  <si>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</si>
  <si>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</si>
  <si>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</si>
  <si>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</si>
  <si>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</si>
  <si>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</si>
  <si>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</si>
  <si>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</si>
  <si>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</si>
  <si>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</si>
  <si>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</si>
  <si>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</si>
  <si>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</si>
  <si>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</si>
  <si>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</si>
  <si>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</si>
  <si>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</si>
  <si>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</si>
  <si>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</si>
  <si>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</si>
  <si>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</si>
  <si>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</si>
  <si>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</si>
  <si>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</si>
  <si>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</si>
  <si>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</si>
  <si>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</si>
  <si>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</si>
  <si>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</si>
  <si>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</si>
  <si>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</si>
  <si>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</si>
  <si>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</si>
  <si>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</si>
  <si>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</si>
  <si>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</si>
  <si>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</si>
  <si>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</si>
  <si>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</si>
  <si>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</si>
  <si>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</si>
  <si>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</si>
  <si>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</si>
  <si>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</si>
  <si>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</si>
  <si>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</si>
  <si>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</si>
  <si>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</si>
  <si>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</si>
  <si>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</si>
  <si>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</si>
  <si>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</si>
  <si>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</si>
  <si>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</si>
  <si>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</si>
  <si>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</si>
  <si>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</si>
  <si>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</si>
  <si>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</si>
  <si>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</si>
  <si>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</si>
  <si>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</si>
  <si>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</si>
  <si>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</si>
  <si>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</si>
  <si>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</si>
  <si>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</si>
  <si>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</si>
  <si>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</si>
  <si>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</si>
  <si>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</si>
  <si>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</si>
  <si>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</si>
  <si>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</si>
  <si>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</si>
  <si>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</si>
  <si>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</si>
  <si>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</si>
  <si>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</si>
  <si>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</si>
  <si>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</si>
  <si>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</si>
  <si>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</si>
  <si>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</si>
  <si>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</si>
  <si>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</si>
  <si>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</si>
  <si>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</si>
  <si>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</si>
  <si>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</si>
  <si>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</si>
  <si>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</si>
  <si>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</si>
  <si>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</si>
  <si>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</si>
  <si>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</si>
  <si>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</si>
  <si>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</si>
  <si>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</si>
  <si>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</si>
  <si>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</si>
  <si>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</si>
  <si>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</si>
  <si>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</si>
  <si>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</si>
  <si>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</si>
  <si>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</si>
  <si>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</si>
  <si>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</si>
  <si>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</si>
  <si>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</si>
  <si>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</si>
  <si>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</si>
  <si>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</si>
  <si>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</si>
  <si>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</si>
  <si>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</si>
  <si>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</si>
  <si>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</si>
  <si>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</si>
  <si>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</si>
  <si>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</si>
  <si>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</si>
  <si>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</si>
  <si>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</si>
  <si>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</si>
  <si>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</si>
  <si>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</si>
  <si>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</si>
  <si>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</si>
  <si>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</si>
  <si>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</si>
  <si>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</si>
  <si>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</si>
  <si>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</si>
  <si>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</si>
  <si>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</si>
  <si>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</si>
  <si>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</si>
  <si>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</si>
  <si>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</si>
  <si>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</si>
  <si>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</si>
  <si>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</si>
  <si>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</si>
  <si>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</si>
  <si>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</si>
  <si>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</si>
  <si>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</si>
  <si>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</si>
  <si>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</si>
  <si>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</si>
  <si>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</si>
  <si>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</si>
  <si>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</si>
  <si>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</si>
  <si>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</si>
  <si>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</si>
  <si>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</si>
  <si>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</si>
  <si>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</si>
  <si>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</si>
  <si>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</si>
  <si>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</si>
  <si>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</si>
  <si>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</si>
  <si>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</si>
  <si>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</si>
  <si>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</si>
  <si>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</si>
  <si>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</si>
  <si>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</si>
  <si>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</si>
  <si>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</si>
  <si>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</si>
  <si>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</si>
  <si>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</si>
  <si>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</si>
  <si>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</si>
  <si>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</si>
  <si>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</si>
  <si>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</si>
  <si>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</si>
  <si>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</si>
  <si>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</si>
  <si>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</si>
  <si>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</si>
  <si>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</si>
  <si>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</si>
  <si>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</si>
  <si>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</si>
  <si>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</si>
  <si>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</si>
  <si>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</si>
  <si>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</si>
  <si>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</si>
  <si>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</si>
  <si>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</si>
  <si>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</si>
  <si>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</si>
  <si>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</si>
  <si>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</si>
  <si>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</si>
  <si>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</si>
  <si>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</si>
  <si>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</si>
  <si>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</si>
  <si>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</si>
  <si>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</si>
  <si>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</si>
  <si>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</si>
  <si>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</si>
  <si>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</si>
  <si>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</si>
  <si>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</si>
  <si>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</si>
  <si>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</si>
  <si>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</si>
  <si>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</si>
  <si>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</si>
  <si>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</si>
  <si>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</si>
  <si>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</si>
  <si>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</si>
  <si>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</si>
  <si>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</si>
  <si>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</si>
  <si>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</si>
  <si>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</si>
  <si>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</si>
  <si>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</si>
  <si>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</si>
  <si>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</si>
  <si>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</si>
  <si>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</si>
  <si>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</si>
  <si>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</si>
  <si>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</si>
  <si>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</si>
  <si>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</si>
  <si>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</si>
  <si>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</si>
  <si>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</si>
  <si>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</si>
  <si>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</si>
  <si>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</si>
  <si>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</si>
  <si>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</si>
  <si>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</si>
  <si>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</si>
  <si>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</si>
  <si>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</si>
  <si>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</si>
  <si>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</si>
  <si>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</si>
  <si>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</si>
  <si>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</si>
  <si>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</si>
  <si>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</si>
  <si>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</si>
  <si>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</si>
  <si>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</si>
  <si>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</si>
  <si>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</si>
  <si>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</si>
  <si>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</si>
  <si>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</si>
  <si>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</si>
  <si>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</si>
  <si>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</si>
  <si>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</si>
  <si>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</si>
  <si>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</si>
  <si>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</si>
  <si>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</si>
  <si>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</si>
  <si>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</si>
  <si>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</si>
  <si>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</si>
  <si>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</si>
  <si>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</si>
  <si>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</si>
  <si>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</si>
  <si>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</si>
  <si>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</si>
  <si>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</si>
  <si>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</si>
  <si>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</si>
  <si>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</si>
  <si>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</si>
  <si>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</si>
  <si>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</si>
  <si>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</si>
  <si>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</si>
  <si>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</si>
  <si>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</si>
  <si>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</si>
  <si>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</si>
  <si>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</si>
  <si>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</si>
  <si>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</si>
  <si>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</si>
  <si>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</si>
  <si>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</si>
  <si>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</si>
  <si>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</si>
  <si>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</si>
  <si>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</si>
  <si>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</si>
  <si>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</si>
  <si>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</si>
  <si>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</si>
  <si>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</si>
  <si>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</si>
  <si>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</si>
  <si>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</si>
  <si>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</si>
  <si>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</si>
  <si>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</si>
  <si>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</si>
  <si>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</si>
  <si>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</si>
  <si>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</si>
  <si>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</si>
  <si>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</si>
  <si>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</si>
  <si>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</si>
  <si>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</si>
  <si>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</si>
  <si>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</si>
  <si>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</si>
  <si>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</si>
  <si>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</si>
  <si>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</si>
  <si>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</si>
  <si>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</si>
  <si>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</si>
  <si>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</si>
  <si>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</si>
  <si>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</si>
  <si>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</si>
  <si>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</si>
  <si>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</si>
  <si>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</si>
  <si>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</si>
  <si>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</si>
  <si>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</si>
  <si>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</si>
  <si>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</si>
  <si>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</si>
  <si>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</si>
  <si>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</si>
  <si>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</si>
  <si>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</si>
  <si>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</si>
  <si>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</si>
  <si>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</si>
  <si>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</si>
  <si>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</si>
  <si>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</si>
  <si>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</si>
  <si>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</si>
  <si>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</si>
  <si>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</si>
  <si>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</si>
  <si>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</si>
  <si>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</si>
  <si>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</si>
  <si>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</si>
  <si>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</si>
  <si>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</si>
  <si>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</si>
  <si>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</si>
  <si>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</si>
  <si>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</si>
  <si>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</si>
  <si>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</si>
  <si>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</si>
  <si>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</si>
  <si>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</si>
  <si>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</si>
  <si>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</si>
  <si>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</si>
  <si>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</si>
  <si>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</si>
  <si>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</si>
  <si>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</si>
  <si>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</si>
  <si>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</si>
  <si>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</si>
  <si>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</si>
  <si>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</si>
  <si>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</si>
  <si>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</si>
  <si>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</si>
  <si>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</si>
  <si>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</si>
  <si>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</si>
  <si>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</si>
  <si>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</si>
  <si>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</si>
  <si>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</si>
  <si>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</si>
  <si>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</si>
  <si>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</si>
  <si>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</si>
  <si>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</si>
  <si>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</si>
  <si>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</si>
  <si>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</si>
  <si>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</si>
  <si>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</si>
  <si>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</si>
  <si>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</si>
  <si>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</si>
  <si>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</si>
  <si>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</si>
  <si>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</si>
  <si>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</si>
  <si>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</si>
  <si>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</si>
  <si>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</si>
  <si>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</si>
  <si>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</si>
  <si>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</si>
  <si>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</si>
  <si>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</si>
  <si>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</si>
  <si>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</si>
  <si>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</si>
  <si>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</si>
  <si>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</si>
  <si>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</si>
  <si>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</si>
  <si>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</si>
  <si>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</si>
  <si>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</si>
  <si>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</si>
  <si>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</si>
  <si>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</si>
  <si>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</si>
  <si>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</si>
  <si>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</si>
  <si>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</si>
  <si>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</si>
  <si>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</si>
  <si>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</si>
  <si>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</si>
  <si>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</si>
  <si>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</si>
  <si>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</si>
  <si>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</si>
  <si>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</si>
  <si>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</si>
  <si>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</si>
  <si>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</si>
  <si>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</si>
  <si>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</si>
  <si>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</si>
  <si>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</si>
  <si>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</si>
  <si>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</si>
  <si>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</si>
  <si>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</si>
  <si>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</si>
  <si>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</si>
  <si>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</si>
  <si>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</si>
  <si>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</si>
  <si>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</si>
  <si>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</si>
  <si>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</si>
  <si>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</si>
  <si>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</si>
  <si>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</si>
  <si>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</si>
  <si>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</si>
  <si>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</si>
  <si>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</si>
  <si>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</si>
  <si>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</si>
  <si>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</si>
  <si>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</si>
  <si>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</si>
  <si>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</si>
  <si>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</si>
  <si>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</si>
  <si>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</si>
  <si>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</si>
  <si>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</si>
  <si>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</si>
  <si>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</si>
  <si>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</si>
  <si>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</si>
  <si>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</si>
  <si>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</si>
  <si>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</si>
  <si>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</si>
  <si>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</si>
  <si>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</si>
  <si>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</si>
  <si>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</si>
  <si>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</si>
  <si>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</si>
  <si>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</si>
  <si>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</si>
  <si>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</si>
  <si>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</si>
  <si>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</si>
  <si>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</si>
  <si>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</si>
  <si>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</si>
  <si>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</si>
  <si>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</si>
  <si>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</si>
  <si>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</si>
  <si>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</si>
  <si>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</si>
  <si>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</si>
  <si>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</si>
  <si>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</si>
  <si>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</si>
  <si>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</si>
  <si>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</si>
  <si>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</si>
  <si>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</si>
  <si>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</si>
  <si>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</si>
  <si>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</si>
  <si>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</si>
  <si>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</si>
  <si>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</si>
  <si>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</si>
  <si>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</si>
  <si>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</si>
  <si>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</si>
  <si>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</si>
  <si>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</si>
  <si>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</si>
  <si>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</si>
  <si>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</si>
  <si>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</si>
  <si>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</si>
  <si>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</si>
  <si>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</si>
  <si>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</si>
  <si>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</si>
  <si>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</si>
  <si>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</si>
  <si>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</si>
  <si>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</si>
  <si>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</si>
  <si>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</si>
  <si>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</si>
  <si>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</si>
  <si>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</si>
  <si>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</si>
  <si>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</si>
  <si>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</si>
  <si>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</si>
  <si>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</si>
  <si>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</si>
  <si>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</si>
  <si>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</si>
  <si>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</si>
  <si>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</si>
  <si>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</si>
  <si>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</si>
  <si>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</si>
  <si>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</si>
  <si>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</si>
  <si>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</si>
  <si>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</si>
  <si>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</si>
  <si>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</si>
  <si>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</si>
  <si>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</si>
  <si>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</si>
  <si>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</si>
  <si>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</si>
  <si>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</si>
  <si>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</si>
  <si>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</si>
  <si>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</si>
  <si>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</si>
  <si>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</si>
  <si>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</si>
  <si>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</si>
  <si>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</si>
  <si>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</si>
  <si>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</si>
  <si>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</si>
  <si>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</si>
  <si>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</si>
  <si>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</si>
  <si>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</si>
  <si>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</si>
  <si>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</si>
  <si>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</si>
  <si>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</si>
  <si>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</si>
  <si>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</si>
  <si>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</si>
  <si>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</si>
  <si>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</si>
  <si>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</si>
  <si>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</si>
  <si>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</si>
  <si>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</si>
  <si>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</si>
  <si>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</si>
  <si>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</si>
  <si>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</si>
  <si>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</si>
  <si>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</si>
  <si>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</si>
  <si>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</si>
  <si>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</si>
  <si>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</si>
  <si>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</si>
  <si>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</si>
  <si>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</si>
  <si>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</si>
  <si>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</si>
  <si>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</si>
  <si>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</si>
  <si>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</si>
  <si>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</si>
  <si>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</si>
  <si>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</si>
  <si>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</si>
  <si>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</si>
  <si>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</si>
  <si>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</si>
  <si>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</si>
  <si>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</si>
  <si>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</si>
  <si>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</si>
  <si>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</si>
  <si>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</si>
  <si>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</si>
  <si>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</si>
  <si>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</si>
  <si>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</si>
  <si>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</si>
  <si>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</si>
  <si>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</si>
  <si>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</si>
  <si>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</si>
  <si>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</si>
  <si>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</si>
  <si>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</si>
  <si>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</si>
  <si>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</si>
  <si>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</si>
  <si>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</si>
  <si>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</si>
  <si>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</si>
  <si>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</si>
  <si>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</si>
  <si>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</si>
  <si>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</si>
  <si>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</si>
  <si>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</si>
  <si>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</si>
  <si>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</si>
  <si>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</si>
  <si>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</si>
  <si>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</si>
  <si>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</si>
  <si>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</si>
  <si>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</si>
  <si>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</si>
  <si>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</si>
  <si>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</si>
  <si>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</si>
  <si>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</si>
  <si>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</si>
  <si>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</si>
  <si>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</si>
  <si>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</si>
  <si>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</si>
  <si>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</si>
  <si>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</si>
  <si>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</si>
  <si>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</si>
  <si>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</si>
  <si>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</si>
  <si>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</si>
  <si>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</si>
  <si>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</si>
  <si>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</si>
  <si>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</si>
  <si>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</si>
  <si>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</si>
  <si>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</si>
  <si>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</si>
  <si>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</si>
  <si>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</si>
  <si>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</si>
  <si>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</si>
  <si>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</si>
  <si>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</si>
  <si>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</si>
  <si>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</si>
  <si>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</si>
  <si>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</si>
  <si>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</si>
  <si>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</si>
  <si>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</si>
  <si>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</si>
  <si>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</si>
  <si>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</si>
  <si>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</si>
  <si>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</si>
  <si>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</si>
  <si>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</si>
  <si>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</si>
  <si>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</si>
  <si>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</si>
  <si>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</si>
  <si>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</si>
  <si>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</si>
  <si>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</si>
  <si>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</si>
  <si>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</si>
  <si>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</si>
  <si>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</si>
  <si>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</si>
  <si>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</si>
  <si>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</si>
  <si>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</si>
  <si>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</si>
  <si>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</si>
  <si>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</si>
  <si>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</si>
  <si>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</si>
  <si>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</si>
  <si>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</si>
  <si>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</si>
  <si>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</si>
  <si>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</si>
  <si>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</si>
  <si>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</si>
  <si>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</si>
  <si>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</si>
  <si>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</si>
  <si>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</si>
  <si>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</si>
  <si>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</si>
  <si>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</si>
  <si>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</si>
  <si>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</si>
  <si>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</si>
  <si>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</si>
  <si>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</si>
  <si>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</si>
  <si>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</si>
  <si>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</si>
  <si>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</si>
  <si>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</si>
  <si>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</si>
  <si>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</si>
  <si>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</si>
  <si>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</si>
  <si>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</si>
  <si>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</si>
  <si>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</si>
  <si>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</si>
  <si>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</si>
  <si>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</si>
  <si>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</si>
  <si>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</si>
  <si>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</si>
  <si>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</si>
  <si>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</si>
  <si>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</si>
  <si>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</si>
  <si>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</si>
  <si>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</si>
  <si>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</si>
  <si>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</si>
  <si>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</si>
  <si>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</si>
  <si>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</si>
  <si>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</si>
  <si>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</si>
  <si>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</si>
  <si>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</si>
  <si>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</si>
  <si>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</si>
  <si>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</si>
  <si>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</si>
  <si>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</si>
  <si>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</si>
  <si>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</si>
  <si>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</si>
  <si>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</si>
  <si>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</si>
  <si>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</si>
  <si>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</si>
  <si>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</si>
  <si>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</si>
  <si>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</si>
  <si>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</si>
  <si>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</si>
  <si>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</si>
  <si>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</si>
  <si>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</si>
  <si>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</si>
  <si>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</si>
  <si>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</si>
  <si>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</si>
  <si>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</si>
  <si>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</si>
  <si>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</si>
  <si>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</si>
  <si>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</si>
  <si>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</si>
  <si>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</si>
  <si>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</si>
  <si>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</si>
  <si>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</si>
  <si>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</si>
  <si>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</si>
  <si>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</si>
  <si>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</si>
  <si>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</si>
  <si>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</si>
  <si>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</si>
  <si>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</si>
  <si>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</si>
  <si>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</si>
  <si>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</si>
  <si>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</si>
  <si>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</si>
  <si>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</si>
  <si>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</si>
  <si>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</si>
  <si>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</si>
  <si>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</si>
  <si>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</si>
  <si>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</si>
  <si>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</si>
  <si>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</si>
  <si>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</si>
  <si>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</si>
  <si>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</si>
  <si>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</si>
  <si>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</si>
  <si>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</si>
  <si>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</si>
  <si>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</si>
  <si>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</si>
  <si>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</si>
  <si>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</si>
  <si>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</si>
  <si>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</si>
  <si>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</si>
  <si>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</si>
  <si>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</si>
  <si>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</si>
  <si>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</si>
  <si>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</si>
  <si>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</si>
  <si>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</si>
  <si>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</si>
  <si>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</si>
  <si>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</si>
  <si>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</si>
  <si>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</si>
  <si>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</si>
  <si>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</si>
  <si>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</si>
  <si>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</si>
  <si>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</si>
  <si>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</si>
  <si>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</si>
  <si>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</si>
  <si>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</si>
  <si>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</si>
  <si>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</si>
  <si>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</si>
  <si>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</si>
  <si>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</si>
  <si>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</si>
  <si>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</si>
  <si>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</si>
  <si>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</si>
  <si>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</si>
  <si>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</si>
  <si>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</si>
  <si>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</si>
  <si>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</si>
  <si>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</si>
  <si>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</si>
  <si>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</si>
  <si>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</si>
  <si>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</si>
  <si>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</si>
  <si>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</si>
  <si>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</si>
  <si>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</si>
  <si>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</si>
  <si>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</si>
  <si>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</si>
  <si>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</si>
  <si>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</si>
  <si>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</si>
  <si>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</si>
  <si>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</si>
  <si>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</si>
  <si>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</si>
  <si>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</si>
  <si>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</si>
  <si>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</si>
  <si>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</si>
  <si>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</si>
  <si>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</si>
  <si>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</si>
  <si>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</si>
  <si>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</si>
  <si>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</si>
  <si>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</si>
  <si>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</si>
  <si>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</si>
  <si>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</si>
  <si>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</si>
  <si>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</si>
  <si>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</si>
  <si>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</si>
  <si>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</si>
  <si>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</si>
  <si>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</si>
  <si>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</si>
  <si>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</si>
  <si>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</si>
  <si>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</si>
  <si>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</si>
  <si>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</si>
  <si>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</si>
  <si>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</si>
  <si>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</si>
  <si>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</si>
  <si>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</si>
  <si>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</si>
  <si>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</si>
  <si>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</si>
  <si>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</si>
  <si>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</si>
  <si>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</si>
  <si>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</si>
  <si>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</si>
  <si>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</si>
  <si>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</si>
  <si>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</si>
  <si>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</si>
  <si>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</si>
  <si>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</si>
  <si>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</si>
  <si>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</si>
  <si>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</si>
  <si>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</si>
  <si>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</si>
  <si>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</si>
  <si>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</si>
  <si>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</si>
  <si>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</si>
  <si>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</si>
  <si>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</si>
  <si>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</si>
  <si>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</si>
  <si>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</si>
  <si>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</si>
  <si>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</si>
  <si>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</si>
  <si>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</si>
  <si>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</si>
  <si>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</si>
  <si>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</si>
  <si>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</si>
  <si>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</si>
  <si>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</si>
  <si>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</si>
  <si>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</si>
  <si>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</si>
  <si>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</si>
  <si>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</si>
  <si>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</si>
  <si>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</si>
  <si>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</si>
  <si>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</si>
  <si>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</si>
  <si>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</si>
  <si>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</si>
  <si>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</si>
  <si>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</si>
  <si>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</si>
  <si>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</si>
  <si>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</si>
  <si>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</si>
  <si>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</si>
  <si>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</si>
  <si>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</si>
  <si>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</si>
  <si>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</si>
  <si>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</si>
  <si>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</si>
  <si>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</si>
  <si>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</si>
  <si>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</si>
  <si>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</si>
  <si>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</si>
  <si>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</si>
  <si>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</si>
  <si>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</si>
  <si>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</si>
  <si>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</si>
  <si>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</si>
  <si>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</si>
  <si>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</si>
  <si>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</si>
  <si>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</si>
  <si>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</si>
  <si>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</si>
  <si>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</si>
  <si>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</si>
  <si>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</si>
  <si>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</si>
  <si>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</si>
  <si>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</si>
  <si>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</si>
  <si>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</si>
  <si>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</si>
  <si>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</si>
  <si>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</si>
  <si>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</si>
  <si>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</si>
  <si>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</si>
  <si>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</si>
  <si>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</si>
  <si>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</si>
  <si>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</si>
  <si>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</si>
  <si>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</si>
  <si>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</si>
  <si>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</si>
  <si>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</si>
  <si>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</si>
  <si>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</si>
  <si>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</si>
  <si>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</si>
  <si>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</si>
  <si>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</si>
  <si>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</si>
  <si>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</si>
  <si>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</si>
  <si>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</si>
  <si>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</si>
  <si>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</si>
  <si>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</si>
  <si>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</si>
  <si>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</si>
  <si>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</si>
  <si>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</si>
  <si>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</si>
  <si>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</si>
  <si>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</si>
  <si>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</si>
  <si>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</si>
  <si>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</si>
  <si>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</si>
  <si>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</si>
  <si>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</si>
  <si>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</si>
  <si>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</si>
  <si>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</si>
  <si>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</si>
  <si>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</si>
  <si>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</si>
  <si>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</si>
  <si>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</si>
  <si>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</si>
  <si>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</si>
  <si>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</si>
  <si>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</si>
  <si>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</si>
  <si>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</si>
  <si>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</si>
  <si>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</si>
  <si>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</si>
  <si>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</si>
  <si>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</si>
  <si>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</si>
  <si>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</si>
  <si>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</si>
  <si>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</si>
  <si>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</si>
  <si>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</si>
  <si>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</si>
  <si>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</si>
  <si>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</si>
  <si>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</si>
  <si>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</si>
  <si>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</si>
  <si>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</si>
  <si>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</si>
  <si>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</si>
  <si>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</si>
  <si>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</si>
  <si>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</si>
  <si>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</si>
  <si>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</si>
  <si>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</si>
  <si>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</si>
  <si>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</si>
  <si>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</si>
  <si>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</si>
  <si>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</si>
  <si>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</si>
  <si>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</si>
  <si>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</si>
  <si>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</si>
  <si>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</si>
  <si>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</si>
  <si>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</si>
  <si>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</si>
  <si>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</si>
  <si>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</si>
  <si>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</si>
  <si>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</si>
  <si>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</si>
  <si>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</si>
  <si>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</si>
  <si>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</si>
  <si>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</si>
  <si>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</si>
  <si>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</si>
  <si>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</si>
  <si>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</si>
  <si>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</si>
  <si>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</si>
  <si>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</si>
  <si>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</si>
  <si>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</si>
  <si>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</si>
  <si>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</si>
  <si>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</si>
  <si>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</si>
  <si>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</si>
  <si>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</si>
  <si>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</si>
  <si>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</si>
  <si>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</si>
  <si>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</si>
  <si>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</si>
  <si>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</si>
  <si>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</si>
  <si>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</si>
  <si>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</si>
  <si>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</si>
  <si>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</si>
  <si>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</si>
  <si>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</si>
  <si>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</si>
  <si>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</si>
  <si>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</si>
  <si>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</si>
  <si>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</si>
  <si>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</si>
  <si>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</si>
  <si>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</si>
  <si>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</si>
  <si>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</si>
  <si>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</si>
  <si>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</si>
  <si>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</si>
  <si>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</si>
  <si>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</si>
  <si>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</si>
  <si>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</si>
  <si>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</si>
  <si>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</si>
  <si>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</si>
  <si>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</si>
  <si>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</si>
  <si>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</si>
  <si>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</si>
  <si>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</si>
  <si>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</si>
  <si>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</si>
  <si>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</si>
  <si>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</si>
  <si>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</si>
  <si>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</si>
  <si>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</si>
  <si>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</si>
  <si>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</si>
  <si>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</si>
  <si>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</si>
  <si>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</si>
  <si>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</si>
  <si>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</si>
  <si>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</si>
  <si>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</si>
  <si>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</si>
  <si>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</si>
  <si>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</si>
  <si>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</si>
  <si>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</si>
  <si>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</si>
  <si>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</si>
  <si>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</si>
  <si>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</si>
  <si>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</si>
  <si>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</si>
  <si>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</si>
  <si>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</si>
  <si>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</si>
  <si>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</si>
  <si>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</si>
  <si>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</si>
  <si>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</si>
  <si>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</si>
  <si>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</si>
  <si>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</si>
  <si>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</si>
  <si>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</si>
  <si>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</si>
  <si>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</si>
  <si>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</si>
  <si>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</si>
  <si>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</si>
  <si>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</si>
  <si>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</si>
  <si>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</si>
  <si>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</si>
  <si>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</si>
  <si>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</si>
  <si>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</si>
  <si>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</si>
  <si>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</si>
  <si>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</si>
  <si>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</si>
  <si>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</si>
  <si>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</si>
  <si>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</si>
  <si>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</si>
  <si>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</si>
  <si>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</si>
  <si>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</si>
  <si>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</si>
  <si>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</si>
  <si>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</si>
  <si>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</si>
  <si>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</si>
  <si>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</si>
  <si>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</si>
  <si>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</si>
  <si>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</si>
  <si>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</si>
  <si>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</si>
  <si>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</si>
  <si>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</si>
  <si>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</si>
  <si>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</si>
  <si>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</si>
  <si>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</si>
  <si>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</si>
  <si>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</si>
  <si>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</si>
  <si>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</si>
  <si>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</si>
  <si>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</si>
  <si>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</si>
  <si>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</si>
  <si>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</si>
  <si>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</si>
  <si>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</si>
  <si>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</si>
  <si>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</si>
  <si>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</si>
  <si>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</si>
  <si>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</si>
  <si>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</si>
  <si>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</si>
  <si>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</si>
  <si>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</si>
  <si>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</si>
  <si>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</si>
  <si>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</si>
  <si>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</si>
  <si>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</si>
  <si>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</si>
  <si>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</si>
  <si>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</si>
  <si>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</si>
  <si>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</si>
  <si>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</si>
  <si>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</si>
  <si>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</si>
  <si>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</si>
  <si>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</si>
  <si>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</si>
  <si>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</si>
  <si>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</si>
  <si>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</si>
  <si>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</si>
  <si>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</si>
  <si>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</si>
  <si>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</si>
  <si>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</si>
  <si>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</si>
  <si>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</si>
  <si>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</si>
  <si>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</si>
  <si>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</si>
  <si>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</si>
  <si>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</si>
  <si>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</si>
  <si>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</si>
  <si>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</si>
  <si>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</si>
  <si>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</si>
  <si>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</si>
  <si>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</si>
  <si>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</si>
  <si>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</si>
  <si>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</si>
  <si>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</si>
  <si>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</si>
  <si>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</si>
  <si>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</si>
  <si>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</si>
  <si>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</si>
  <si>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</si>
  <si>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</si>
  <si>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</si>
  <si>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</si>
  <si>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</si>
  <si>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</si>
  <si>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</si>
  <si>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</si>
  <si>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</si>
  <si>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</si>
  <si>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</si>
  <si>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</si>
  <si>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</si>
  <si>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</si>
  <si>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</si>
  <si>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</si>
  <si>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</si>
  <si>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</si>
  <si>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</si>
  <si>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</si>
  <si>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</si>
  <si>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</si>
  <si>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</si>
  <si>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</si>
  <si>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</si>
  <si>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</si>
  <si>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</si>
  <si>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</si>
  <si>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</si>
  <si>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</si>
  <si>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</si>
  <si>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</si>
  <si>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</si>
  <si>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</si>
  <si>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</si>
  <si>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</si>
  <si>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</si>
  <si>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</si>
  <si>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</si>
  <si>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</si>
  <si>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</si>
  <si>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</si>
  <si>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</si>
  <si>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</si>
  <si>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</si>
  <si>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</si>
  <si>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</si>
  <si>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</si>
  <si>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</si>
  <si>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</si>
  <si>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</si>
  <si>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</si>
  <si>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</si>
  <si>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</si>
  <si>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</si>
  <si>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</si>
  <si>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</si>
  <si>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</si>
  <si>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</si>
  <si>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</si>
  <si>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</si>
  <si>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</si>
  <si>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</si>
  <si>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</si>
  <si>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</si>
  <si>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</si>
  <si>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</si>
  <si>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</si>
  <si>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</si>
  <si>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</si>
  <si>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</si>
  <si>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</si>
  <si>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</si>
  <si>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</si>
  <si>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</si>
  <si>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</si>
  <si>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</si>
  <si>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</si>
  <si>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</si>
  <si>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</si>
  <si>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</si>
  <si>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</si>
  <si>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</si>
  <si>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</si>
  <si>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</si>
  <si>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</si>
  <si>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</si>
  <si>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</si>
  <si>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</si>
  <si>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</si>
  <si>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</si>
  <si>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</si>
  <si>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</si>
  <si>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</si>
  <si>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</si>
  <si>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</si>
  <si>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</si>
  <si>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</si>
  <si>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</si>
  <si>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</si>
  <si>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</si>
  <si>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</si>
  <si>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</si>
  <si>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</si>
  <si>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</si>
  <si>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</si>
  <si>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</si>
  <si>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</si>
  <si>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</si>
  <si>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</si>
  <si>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</si>
  <si>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</si>
  <si>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</si>
  <si>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</si>
  <si>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</si>
  <si>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</si>
  <si>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</si>
  <si>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</si>
  <si>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</si>
  <si>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</si>
  <si>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</si>
  <si>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</si>
  <si>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</si>
  <si>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</si>
  <si>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</si>
  <si>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</si>
  <si>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</si>
  <si>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</si>
  <si>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</si>
  <si>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</si>
  <si>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</si>
  <si>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</si>
  <si>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</si>
  <si>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</si>
  <si>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</si>
  <si>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</si>
  <si>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</si>
  <si>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</si>
  <si>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</si>
  <si>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</si>
  <si>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</si>
  <si>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</si>
  <si>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</si>
  <si>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</si>
  <si>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</si>
  <si>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</si>
  <si>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</si>
  <si>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</si>
  <si>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</si>
  <si>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</si>
  <si>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</si>
  <si>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</si>
  <si>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</si>
  <si>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</si>
  <si>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</si>
  <si>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</si>
  <si>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</si>
  <si>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</si>
  <si>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</si>
  <si>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</si>
  <si>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</si>
  <si>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</si>
  <si>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</si>
  <si>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</si>
  <si>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</si>
  <si>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</si>
  <si>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</si>
  <si>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</si>
  <si>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</si>
  <si>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</si>
  <si>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</si>
  <si>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</si>
  <si>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</si>
  <si>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</si>
  <si>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</si>
  <si>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</si>
  <si>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</si>
  <si>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</si>
  <si>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</si>
  <si>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</si>
  <si>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</si>
  <si>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</si>
  <si>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</si>
  <si>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</si>
  <si>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</si>
  <si>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</si>
  <si>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</si>
  <si>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</si>
  <si>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</si>
  <si>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</si>
  <si>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</si>
  <si>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</si>
  <si>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</si>
  <si>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</si>
  <si>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</si>
  <si>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</si>
  <si>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</si>
  <si>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</si>
  <si>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</si>
  <si>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</si>
  <si>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</si>
  <si>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</si>
  <si>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</si>
  <si>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</si>
  <si>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</si>
  <si>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</si>
  <si>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</si>
  <si>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</si>
  <si>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</si>
  <si>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</si>
  <si>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</si>
  <si>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</si>
  <si>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</si>
  <si>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</si>
  <si>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</si>
  <si>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</si>
  <si>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</si>
  <si>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</si>
  <si>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</si>
  <si>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</si>
  <si>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</si>
  <si>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</si>
  <si>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</si>
  <si>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</si>
  <si>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</si>
  <si>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</si>
  <si>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</si>
  <si>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</si>
  <si>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</si>
  <si>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</si>
  <si>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</si>
  <si>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</si>
  <si>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</si>
  <si>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</si>
  <si>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</si>
  <si>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</si>
  <si>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</si>
  <si>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</si>
  <si>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</si>
  <si>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</si>
  <si>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</si>
  <si>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</si>
  <si>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</si>
  <si>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</si>
  <si>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</si>
  <si>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</si>
  <si>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</si>
  <si>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</si>
  <si>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</si>
  <si>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</si>
  <si>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</si>
  <si>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</si>
  <si>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</si>
  <si>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</si>
  <si>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</si>
  <si>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</si>
  <si>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</si>
  <si>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</si>
  <si>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</si>
  <si>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</si>
  <si>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</si>
  <si>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</si>
  <si>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</si>
  <si>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</si>
  <si>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</si>
  <si>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</si>
  <si>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</si>
  <si>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</si>
  <si>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</si>
  <si>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</si>
  <si>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</si>
  <si>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</si>
  <si>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</si>
  <si>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</si>
  <si>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</si>
  <si>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</si>
  <si>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</si>
  <si>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</si>
  <si>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</si>
  <si>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</si>
  <si>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</si>
  <si>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</si>
  <si>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</si>
  <si>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</si>
  <si>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</si>
  <si>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</si>
  <si>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</si>
  <si>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</si>
  <si>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</si>
  <si>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</si>
  <si>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</si>
  <si>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</si>
  <si>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</si>
  <si>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</si>
  <si>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</si>
  <si>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</si>
  <si>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</si>
  <si>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</si>
  <si>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</si>
  <si>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</si>
  <si>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</si>
  <si>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</si>
  <si>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</si>
  <si>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</si>
  <si>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</si>
  <si>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</si>
  <si>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</si>
  <si>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</si>
  <si>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</si>
  <si>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</si>
  <si>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</si>
  <si>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</si>
  <si>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</si>
  <si>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</si>
  <si>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</si>
  <si>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</si>
  <si>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</si>
  <si>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</si>
  <si>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</si>
  <si>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</si>
  <si>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</si>
  <si>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</si>
  <si>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</si>
  <si>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</si>
  <si>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</si>
  <si>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</si>
  <si>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</si>
  <si>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</si>
  <si>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</si>
  <si>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</si>
  <si>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</si>
  <si>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</si>
  <si>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</si>
  <si>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</si>
  <si>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</si>
  <si>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</si>
  <si>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</si>
  <si>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</si>
  <si>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</si>
  <si>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</si>
  <si>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</si>
  <si>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</si>
  <si>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</si>
  <si>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</si>
  <si>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</si>
  <si>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</si>
  <si>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</si>
  <si>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</si>
  <si>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</si>
  <si>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</si>
  <si>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</si>
  <si>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</si>
  <si>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</si>
  <si>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</si>
  <si>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</si>
  <si>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</si>
  <si>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</si>
  <si>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</si>
  <si>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</si>
  <si>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</si>
  <si>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</si>
  <si>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</si>
  <si>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</si>
  <si>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</si>
  <si>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</si>
  <si>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</si>
  <si>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</si>
  <si>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</si>
  <si>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</si>
  <si>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</si>
  <si>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</si>
  <si>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</si>
  <si>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</si>
  <si>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</si>
  <si>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</si>
  <si>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</si>
  <si>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</si>
  <si>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</si>
  <si>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</si>
  <si>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</si>
  <si>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</si>
  <si>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</si>
  <si>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</si>
  <si>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</si>
  <si>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</si>
  <si>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</si>
  <si>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</si>
  <si>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</si>
  <si>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</si>
  <si>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</si>
  <si>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</si>
  <si>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</si>
  <si>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</si>
  <si>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</si>
  <si>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</si>
  <si>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</si>
  <si>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</si>
  <si>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</si>
  <si>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</si>
  <si>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</si>
  <si>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</si>
  <si>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</si>
  <si>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</si>
  <si>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</si>
  <si>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</si>
  <si>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</si>
  <si>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</si>
  <si>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</si>
  <si>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</si>
  <si>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</si>
  <si>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</si>
  <si>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</si>
  <si>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</si>
  <si>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</si>
  <si>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</si>
  <si>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</si>
  <si>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</si>
  <si>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</si>
  <si>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</si>
  <si>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</si>
  <si>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</si>
  <si>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</si>
  <si>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</si>
  <si>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</si>
  <si>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</si>
  <si>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</si>
  <si>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</si>
  <si>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</si>
  <si>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</si>
  <si>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</si>
  <si>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</si>
  <si>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</si>
  <si>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</si>
  <si>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</si>
  <si>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</si>
  <si>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</si>
  <si>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</si>
  <si>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</si>
  <si>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</si>
  <si>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</si>
  <si>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</si>
  <si>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</si>
  <si>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</si>
  <si>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</si>
  <si>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</si>
  <si>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</si>
  <si>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</si>
  <si>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</si>
  <si>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</si>
  <si>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</si>
  <si>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</si>
  <si>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</si>
  <si>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</si>
  <si>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</si>
  <si>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</si>
  <si>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</si>
  <si>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</si>
  <si>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</si>
  <si>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</si>
  <si>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</si>
  <si>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</si>
  <si>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</si>
  <si>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</si>
  <si>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</si>
  <si>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</si>
  <si>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</si>
  <si>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</si>
  <si>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</si>
  <si>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</si>
  <si>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</si>
  <si>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</si>
  <si>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</si>
  <si>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</si>
  <si>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</si>
  <si>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</si>
  <si>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</si>
  <si>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</si>
  <si>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</si>
  <si>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</si>
  <si>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</si>
  <si>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</si>
  <si>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</si>
  <si>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</si>
  <si>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</si>
  <si>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</si>
  <si>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</si>
  <si>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</si>
  <si>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</si>
  <si>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</si>
  <si>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</si>
  <si>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</si>
  <si>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</si>
  <si>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</si>
  <si>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</si>
  <si>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</si>
  <si>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</si>
  <si>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</si>
  <si>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</si>
  <si>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</si>
  <si>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</si>
  <si>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</si>
  <si>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</si>
  <si>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</si>
  <si>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</si>
  <si>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</si>
  <si>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</si>
  <si>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</si>
  <si>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</si>
  <si>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</si>
  <si>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</si>
  <si>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</si>
  <si>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</si>
  <si>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</si>
  <si>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</si>
  <si>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</si>
  <si>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</si>
  <si>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</si>
  <si>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</si>
  <si>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</si>
  <si>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</si>
  <si>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</si>
  <si>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</si>
  <si>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</si>
  <si>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</si>
  <si>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</si>
  <si>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</si>
  <si>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</si>
  <si>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</si>
  <si>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</si>
  <si>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</si>
  <si>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</si>
  <si>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</si>
  <si>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</si>
  <si>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</si>
  <si>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</si>
  <si>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</si>
  <si>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</si>
  <si>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</si>
  <si>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</si>
  <si>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</si>
  <si>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</si>
  <si>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</si>
  <si>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</si>
  <si>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</si>
  <si>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</si>
  <si>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</si>
  <si>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</si>
  <si>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</si>
  <si>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</si>
  <si>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</si>
  <si>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</si>
  <si>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</si>
  <si>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</si>
  <si>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</si>
  <si>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</si>
  <si>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</si>
  <si>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</si>
  <si>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</si>
  <si>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</si>
  <si>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</si>
  <si>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</si>
  <si>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</si>
  <si>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</si>
  <si>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</si>
  <si>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</si>
  <si>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</si>
  <si>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</si>
  <si>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</si>
  <si>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</si>
  <si>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</si>
  <si>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</si>
  <si>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</si>
  <si>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</si>
  <si>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</si>
  <si>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</si>
  <si>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</si>
  <si>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</si>
  <si>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</si>
  <si>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</si>
  <si>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</si>
  <si>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</si>
  <si>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</si>
  <si>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</si>
  <si>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</si>
  <si>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</si>
  <si>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</si>
  <si>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</si>
  <si>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</si>
  <si>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</si>
  <si>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</si>
  <si>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</si>
  <si>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</si>
  <si>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</si>
  <si>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</si>
  <si>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</si>
  <si>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</si>
  <si>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</si>
  <si>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</si>
  <si>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</si>
  <si>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</si>
  <si>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</si>
  <si>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</si>
  <si>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</si>
  <si>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</si>
  <si>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</si>
  <si>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</si>
  <si>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</si>
  <si>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</si>
  <si>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</si>
  <si>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</si>
  <si>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</si>
  <si>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</si>
  <si>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</si>
  <si>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</si>
  <si>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</si>
  <si>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</si>
  <si>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</si>
  <si>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</si>
  <si>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</si>
  <si>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</si>
  <si>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</si>
  <si>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</si>
  <si>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</si>
  <si>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</si>
  <si>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</si>
  <si>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</si>
  <si>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</si>
  <si>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</si>
  <si>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</si>
  <si>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</si>
  <si>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</si>
  <si>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</si>
  <si>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</si>
  <si>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</si>
  <si>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</si>
  <si>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</si>
  <si>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</si>
  <si>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</si>
  <si>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</si>
  <si>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</si>
  <si>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</si>
  <si>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</si>
  <si>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</si>
  <si>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</si>
  <si>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</si>
  <si>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</si>
  <si>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</si>
  <si>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</si>
  <si>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</si>
  <si>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</si>
  <si>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</si>
  <si>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</si>
  <si>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</si>
  <si>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</si>
  <si>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</si>
  <si>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</si>
  <si>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</si>
  <si>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</si>
  <si>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</si>
  <si>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</si>
  <si>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</si>
  <si>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</si>
  <si>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</si>
  <si>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</si>
  <si>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</si>
  <si>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</si>
  <si>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</si>
  <si>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</si>
  <si>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</si>
  <si>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</si>
  <si>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</si>
  <si>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</si>
  <si>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</si>
  <si>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</si>
  <si>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</si>
  <si>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</si>
  <si>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</si>
  <si>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</si>
  <si>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</si>
  <si>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</si>
  <si>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</si>
  <si>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</si>
  <si>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</si>
  <si>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</si>
  <si>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</si>
  <si>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</si>
  <si>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</si>
  <si>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</si>
  <si>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</si>
  <si>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</si>
  <si>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</si>
  <si>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</si>
  <si>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</si>
  <si>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</si>
  <si>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</si>
  <si>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</si>
  <si>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</si>
  <si>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</si>
  <si>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</si>
  <si>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</si>
  <si>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</si>
  <si>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</si>
  <si>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</si>
  <si>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</si>
  <si>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</si>
  <si>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</si>
  <si>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</si>
  <si>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</si>
  <si>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</si>
  <si>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</si>
  <si>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</si>
  <si>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</si>
  <si>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</si>
  <si>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</si>
  <si>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</si>
  <si>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</si>
  <si>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</si>
  <si>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</si>
  <si>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</si>
  <si>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</si>
  <si>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</si>
  <si>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</si>
  <si>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</si>
  <si>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</si>
  <si>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</si>
  <si>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</si>
  <si>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</si>
  <si>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</si>
  <si>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</si>
  <si>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</si>
  <si>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</si>
  <si>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</si>
  <si>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</si>
  <si>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</si>
  <si>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</si>
  <si>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</si>
  <si>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</si>
  <si>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</si>
  <si>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</si>
  <si>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</si>
  <si>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</si>
  <si>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</si>
  <si>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</si>
  <si>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</si>
  <si>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</si>
  <si>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</si>
  <si>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</si>
  <si>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</si>
  <si>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</si>
  <si>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</si>
  <si>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</si>
  <si>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</si>
  <si>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</si>
  <si>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</si>
  <si>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</si>
  <si>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</si>
  <si>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</si>
  <si>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</si>
  <si>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</si>
  <si>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</si>
  <si>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</si>
  <si>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</si>
  <si>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</si>
  <si>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</si>
  <si>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</si>
  <si>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</si>
  <si>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</si>
  <si>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</si>
  <si>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</si>
  <si>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</si>
  <si>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</si>
  <si>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</si>
  <si>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</si>
  <si>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</si>
  <si>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</si>
  <si>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</si>
  <si>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</si>
  <si>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</si>
  <si>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</si>
  <si>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</si>
  <si>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</si>
  <si>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</si>
  <si>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</si>
  <si>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</si>
  <si>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</si>
  <si>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</si>
  <si>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</si>
  <si>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</si>
  <si>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</si>
  <si>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</si>
  <si>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</si>
  <si>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</si>
  <si>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</si>
  <si>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</si>
  <si>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</si>
  <si>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</si>
  <si>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</si>
  <si>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</si>
  <si>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</si>
  <si>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</si>
  <si>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</si>
  <si>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</si>
  <si>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</si>
  <si>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</si>
  <si>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</si>
  <si>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</si>
  <si>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</si>
  <si>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</si>
  <si>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</si>
  <si>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</si>
  <si>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</si>
  <si>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</si>
  <si>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</si>
  <si>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</si>
  <si>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</si>
  <si>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</si>
  <si>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</si>
  <si>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</si>
  <si>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</si>
  <si>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</si>
  <si>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</si>
  <si>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</si>
  <si>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</si>
  <si>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</si>
  <si>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</si>
  <si>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</si>
  <si>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</si>
  <si>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</si>
  <si>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</si>
  <si>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</si>
  <si>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</si>
  <si>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</si>
  <si>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</si>
  <si>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</si>
  <si>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</si>
  <si>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</si>
  <si>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</si>
  <si>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</si>
  <si>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</si>
  <si>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</si>
  <si>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</si>
  <si>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</si>
  <si>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</si>
  <si>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</si>
  <si>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</si>
  <si>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</si>
  <si>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</si>
  <si>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</si>
  <si>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</si>
  <si>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</si>
  <si>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</si>
  <si>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</si>
  <si>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</si>
  <si>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</si>
  <si>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</si>
  <si>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</si>
  <si>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</si>
  <si>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</si>
  <si>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</si>
  <si>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</si>
  <si>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</si>
  <si>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</si>
  <si>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</si>
  <si>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</si>
  <si>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</si>
  <si>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</si>
  <si>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</si>
  <si>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</si>
  <si>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</si>
  <si>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</si>
  <si>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</si>
  <si>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</si>
  <si>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</si>
  <si>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</si>
  <si>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</si>
  <si>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</si>
  <si>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</si>
  <si>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</si>
  <si>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</si>
  <si>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</si>
  <si>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</si>
  <si>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</si>
  <si>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</si>
  <si>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</si>
  <si>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</si>
  <si>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</si>
  <si>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</si>
  <si>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</si>
  <si>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</si>
  <si>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</si>
  <si>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</si>
  <si>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</si>
  <si>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</si>
  <si>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</si>
  <si>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</si>
  <si>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</si>
  <si>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</si>
  <si>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</si>
  <si>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</si>
  <si>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</si>
  <si>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</si>
  <si>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</si>
  <si>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</si>
  <si>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</si>
  <si>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</si>
  <si>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</si>
  <si>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</si>
  <si>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</si>
  <si>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</si>
  <si>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</si>
  <si>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</si>
  <si>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</si>
  <si>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</si>
  <si>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</si>
  <si>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</si>
  <si>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</si>
  <si>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</si>
  <si>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</si>
  <si>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</si>
  <si>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</si>
  <si>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</si>
  <si>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</si>
  <si>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</si>
  <si>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</si>
  <si>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</si>
  <si>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</si>
  <si>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</si>
  <si>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</si>
  <si>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</si>
  <si>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</si>
  <si>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</si>
  <si>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</si>
  <si>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</si>
  <si>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</si>
  <si>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</si>
  <si>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</si>
  <si>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</si>
  <si>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</si>
  <si>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</si>
  <si>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</si>
  <si>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</si>
  <si>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</si>
  <si>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</si>
  <si>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</si>
  <si>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</si>
  <si>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</si>
  <si>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</si>
  <si>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</si>
  <si>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</si>
  <si>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</si>
  <si>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</si>
  <si>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</si>
  <si>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</si>
  <si>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</si>
  <si>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</si>
  <si>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</si>
  <si>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</si>
  <si>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</si>
  <si>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</si>
  <si>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</si>
  <si>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</si>
  <si>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</si>
  <si>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</si>
  <si>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</si>
  <si>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</si>
  <si>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</si>
  <si>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</si>
  <si>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</si>
  <si>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</si>
  <si>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</si>
  <si>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</si>
  <si>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</si>
  <si>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</si>
  <si>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</si>
  <si>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</si>
  <si>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</si>
  <si>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</si>
  <si>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</si>
  <si>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</si>
  <si>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</si>
  <si>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</si>
  <si>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</si>
  <si>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</si>
  <si>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</si>
  <si>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</si>
  <si>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</si>
  <si>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</si>
  <si>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</si>
  <si>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</si>
  <si>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</si>
  <si>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</si>
  <si>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</si>
  <si>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</si>
  <si>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</si>
  <si>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</si>
  <si>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</si>
  <si>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</si>
  <si>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</si>
  <si>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</si>
  <si>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</si>
  <si>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</si>
  <si>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</si>
  <si>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</si>
  <si>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</si>
  <si>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</si>
  <si>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</si>
  <si>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</si>
  <si>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</si>
  <si>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</si>
  <si>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</si>
  <si>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</si>
  <si>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</si>
  <si>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</si>
  <si>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</si>
  <si>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</si>
  <si>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</si>
  <si>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</si>
  <si>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</si>
  <si>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</si>
  <si>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</si>
  <si>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</si>
  <si>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</si>
  <si>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</si>
  <si>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</si>
  <si>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</si>
  <si>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</si>
  <si>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</si>
  <si>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</si>
  <si>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</si>
  <si>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</si>
  <si>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</si>
  <si>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</si>
  <si>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</si>
  <si>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</si>
  <si>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</si>
  <si>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</si>
  <si>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</si>
  <si>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</si>
  <si>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</si>
  <si>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</si>
  <si>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</si>
  <si>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</si>
  <si>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</si>
  <si>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</si>
  <si>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</si>
  <si>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</si>
  <si>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</si>
  <si>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</si>
  <si>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</si>
  <si>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</si>
  <si>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</si>
  <si>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</si>
  <si>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</si>
  <si>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</si>
  <si>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</si>
  <si>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</si>
  <si>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</si>
  <si>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</si>
  <si>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</si>
  <si>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</si>
  <si>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</si>
  <si>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</si>
  <si>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</si>
  <si>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</si>
  <si>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</si>
  <si>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</si>
  <si>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</si>
  <si>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</si>
  <si>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</si>
  <si>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</si>
  <si>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</si>
  <si>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</si>
  <si>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</si>
  <si>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</si>
  <si>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</si>
  <si>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</si>
  <si>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</si>
  <si>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</si>
  <si>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</si>
  <si>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</si>
  <si>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</si>
  <si>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</si>
  <si>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</si>
  <si>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</si>
  <si>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</si>
  <si>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</si>
  <si>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</si>
  <si>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</si>
  <si>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</si>
  <si>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</si>
  <si>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</si>
  <si>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</si>
  <si>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</si>
  <si>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</si>
  <si>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</si>
  <si>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</si>
  <si>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</si>
  <si>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</si>
  <si>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</si>
  <si>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</si>
  <si>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</si>
  <si>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</si>
  <si>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</si>
  <si>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</si>
  <si>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</si>
  <si>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</si>
  <si>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</si>
  <si>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</si>
  <si>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</si>
  <si>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</si>
  <si>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</si>
  <si>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</si>
  <si>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</si>
  <si>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</si>
  <si>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</si>
  <si>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</si>
  <si>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</si>
  <si>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</si>
  <si>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</si>
  <si>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</si>
  <si>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</si>
  <si>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</si>
  <si>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</si>
  <si>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</si>
  <si>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</si>
  <si>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</si>
  <si>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</si>
  <si>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</si>
  <si>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</si>
  <si>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</si>
  <si>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</si>
  <si>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</si>
  <si>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</si>
  <si>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</si>
  <si>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</si>
  <si>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</si>
  <si>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</si>
  <si>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</si>
  <si>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</si>
  <si>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</si>
  <si>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</si>
  <si>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</si>
  <si>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</si>
  <si>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</si>
  <si>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</si>
  <si>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</si>
  <si>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</si>
  <si>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</si>
  <si>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</si>
  <si>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</si>
  <si>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</si>
  <si>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</si>
  <si>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</si>
  <si>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</si>
  <si>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</si>
  <si>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</si>
  <si>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</si>
  <si>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</si>
  <si>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</si>
  <si>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</si>
  <si>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</si>
  <si>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</si>
  <si>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</si>
  <si>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</si>
  <si>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</si>
  <si>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</si>
  <si>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</si>
  <si>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</si>
  <si>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</si>
  <si>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</si>
  <si>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</si>
  <si>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</si>
  <si>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</si>
  <si>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</si>
  <si>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</si>
  <si>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</si>
  <si>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</si>
  <si>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</si>
  <si>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</si>
  <si>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</si>
  <si>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</si>
  <si>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</si>
  <si>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</si>
  <si>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</si>
  <si>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</si>
  <si>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</si>
  <si>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</si>
  <si>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</si>
  <si>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</si>
  <si>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</si>
  <si>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</si>
  <si>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</si>
  <si>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</si>
  <si>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</si>
  <si>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</si>
  <si>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</si>
  <si>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</si>
  <si>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</si>
  <si>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</si>
  <si>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</si>
  <si>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</si>
  <si>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</si>
  <si>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</si>
  <si>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</si>
  <si>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</si>
  <si>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</si>
  <si>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</si>
  <si>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</si>
  <si>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</si>
  <si>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</si>
  <si>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</si>
  <si>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</si>
  <si>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</si>
  <si>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</si>
  <si>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</si>
  <si>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</si>
  <si>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</si>
  <si>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</si>
  <si>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</si>
  <si>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</si>
  <si>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</si>
  <si>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</si>
  <si>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</si>
  <si>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</si>
  <si>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</si>
  <si>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</si>
  <si>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</si>
  <si>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</si>
  <si>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</si>
  <si>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</si>
  <si>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</si>
  <si>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</si>
  <si>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</si>
  <si>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</si>
  <si>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</si>
  <si>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</si>
  <si>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</si>
  <si>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</si>
  <si>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</si>
  <si>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</si>
  <si>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</si>
  <si>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</si>
  <si>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</si>
  <si>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</si>
  <si>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</si>
  <si>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</si>
  <si>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</si>
  <si>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</si>
  <si>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</si>
  <si>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</si>
  <si>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</si>
  <si>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</si>
  <si>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</si>
  <si>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</si>
  <si>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</si>
  <si>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</si>
  <si>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</si>
  <si>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</si>
  <si>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</si>
  <si>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</si>
  <si>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</si>
  <si>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</si>
  <si>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</si>
  <si>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</si>
  <si>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</si>
  <si>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</si>
  <si>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</si>
  <si>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</si>
  <si>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</si>
  <si>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</si>
  <si>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</si>
  <si>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</si>
  <si>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</si>
  <si>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</si>
  <si>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</si>
  <si>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</si>
  <si>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</si>
  <si>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</si>
  <si>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</si>
  <si>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</si>
  <si>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</si>
  <si>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</si>
  <si>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</si>
  <si>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</si>
  <si>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</si>
  <si>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</si>
  <si>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</si>
  <si>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</si>
  <si>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</si>
  <si>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</si>
  <si>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</si>
  <si>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</si>
  <si>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</si>
  <si>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</si>
  <si>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</si>
  <si>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</si>
  <si>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</si>
  <si>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</si>
  <si>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</si>
  <si>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</si>
  <si>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</si>
  <si>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</si>
  <si>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</si>
  <si>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</si>
  <si>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</si>
  <si>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</si>
  <si>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</si>
  <si>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</si>
  <si>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</si>
  <si>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</si>
  <si>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</si>
  <si>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</si>
  <si>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</si>
  <si>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</si>
  <si>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</si>
  <si>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</si>
  <si>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</si>
  <si>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</si>
  <si>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</si>
  <si>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</si>
  <si>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</si>
  <si>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</si>
  <si>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</si>
  <si>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</si>
  <si>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</si>
  <si>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</si>
  <si>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</si>
  <si>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</si>
  <si>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</si>
  <si>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</si>
  <si>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</si>
  <si>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</si>
  <si>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</si>
  <si>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</si>
  <si>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</si>
  <si>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</si>
  <si>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</si>
  <si>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</si>
  <si>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</si>
  <si>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</si>
  <si>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</si>
  <si>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</si>
  <si>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</si>
  <si>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</si>
  <si>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</si>
  <si>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</si>
  <si>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</si>
  <si>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</si>
  <si>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</si>
  <si>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</si>
  <si>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</si>
  <si>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</si>
  <si>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</si>
  <si>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</si>
  <si>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</si>
  <si>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</si>
  <si>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</si>
  <si>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</si>
  <si>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</si>
  <si>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</si>
  <si>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</si>
  <si>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</si>
  <si>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</si>
  <si>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</si>
  <si>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</si>
  <si>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</si>
  <si>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</si>
  <si>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</si>
  <si>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</si>
  <si>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</si>
  <si>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</si>
  <si>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</si>
  <si>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</si>
  <si>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</si>
  <si>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</si>
  <si>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</si>
  <si>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</si>
  <si>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</si>
  <si>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</si>
  <si>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</si>
  <si>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</si>
  <si>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</si>
  <si>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</si>
  <si>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</si>
  <si>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</si>
  <si>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</si>
  <si>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</si>
  <si>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</si>
  <si>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</si>
  <si>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</si>
  <si>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</si>
  <si>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</si>
  <si>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</si>
  <si>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</si>
  <si>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</si>
  <si>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</si>
  <si>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</si>
  <si>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</si>
  <si>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</si>
  <si>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</si>
  <si>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</si>
  <si>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</si>
  <si>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</si>
  <si>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</si>
  <si>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</si>
  <si>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</si>
  <si>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</si>
  <si>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</si>
  <si>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</si>
  <si>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</si>
  <si>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</si>
  <si>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</si>
  <si>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</si>
  <si>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</si>
  <si>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</si>
  <si>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</si>
  <si>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</si>
  <si>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</si>
  <si>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</si>
  <si>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</si>
  <si>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</si>
  <si>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</si>
  <si>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</si>
  <si>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</si>
  <si>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</si>
  <si>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</si>
  <si>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</si>
  <si>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</si>
  <si>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</si>
  <si>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</si>
  <si>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</si>
  <si>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</si>
  <si>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</si>
  <si>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</si>
  <si>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</si>
  <si>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</si>
  <si>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</si>
  <si>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</si>
  <si>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</si>
  <si>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</si>
  <si>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</si>
  <si>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</si>
  <si>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</si>
  <si>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</si>
  <si>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</si>
  <si>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</si>
  <si>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</si>
  <si>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</si>
  <si>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</si>
  <si>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</si>
  <si>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</si>
  <si>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</si>
  <si>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</si>
  <si>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</si>
  <si>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</si>
  <si>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</si>
  <si>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</si>
  <si>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</si>
  <si>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</si>
  <si>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</si>
  <si>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</si>
  <si>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</si>
  <si>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</si>
  <si>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</si>
  <si>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</si>
  <si>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</si>
  <si>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</si>
  <si>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</si>
  <si>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</si>
  <si>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</si>
  <si>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</si>
  <si>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</si>
  <si>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</si>
  <si>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</si>
  <si>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</si>
  <si>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</si>
  <si>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</si>
  <si>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</si>
  <si>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</si>
  <si>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</si>
  <si>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</si>
  <si>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</si>
  <si>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</si>
  <si>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</si>
  <si>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</si>
  <si>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</si>
  <si>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</si>
  <si>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</si>
  <si>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</si>
  <si>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</si>
  <si>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</si>
  <si>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</si>
  <si>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</si>
  <si>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</si>
  <si>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</si>
  <si>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</si>
  <si>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</si>
  <si>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</si>
  <si>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</si>
  <si>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</si>
  <si>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</si>
  <si>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</si>
  <si>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</si>
  <si>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</si>
  <si>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</si>
  <si>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</si>
  <si>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</si>
  <si>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</si>
  <si>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</si>
  <si>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</si>
  <si>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</si>
  <si>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</si>
  <si>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</si>
  <si>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</si>
  <si>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</si>
  <si>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</si>
  <si>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</si>
  <si>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</si>
  <si>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</si>
  <si>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</si>
  <si>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</si>
  <si>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</si>
  <si>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</si>
  <si>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</si>
  <si>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</si>
  <si>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</si>
  <si>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</si>
  <si>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</si>
  <si>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</si>
  <si>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</si>
  <si>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</si>
  <si>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</si>
  <si>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</si>
  <si>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</si>
  <si>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</si>
  <si>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</si>
  <si>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</si>
  <si>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</si>
  <si>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</si>
  <si>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</si>
  <si>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</si>
  <si>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</si>
  <si>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</si>
  <si>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</si>
  <si>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</si>
  <si>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</si>
  <si>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</si>
  <si>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</si>
  <si>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</si>
  <si>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</si>
  <si>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</si>
  <si>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</si>
  <si>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</si>
  <si>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</si>
  <si>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</si>
  <si>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</si>
  <si>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</si>
  <si>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</si>
  <si>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</si>
  <si>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</si>
  <si>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</si>
  <si>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</si>
  <si>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</si>
  <si>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</si>
  <si>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</si>
  <si>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</si>
  <si>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</si>
  <si>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</si>
  <si>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</si>
  <si>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</si>
  <si>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</si>
  <si>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</si>
  <si>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</si>
  <si>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</si>
  <si>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</si>
  <si>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</si>
  <si>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</si>
  <si>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</si>
  <si>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</si>
  <si>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</si>
  <si>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</si>
  <si>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</si>
  <si>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</si>
  <si>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</si>
  <si>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</si>
  <si>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</si>
  <si>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</si>
  <si>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</si>
  <si>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</si>
  <si>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</si>
  <si>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</si>
  <si>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</si>
  <si>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</si>
  <si>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</si>
  <si>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</si>
  <si>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</si>
  <si>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</si>
  <si>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</si>
  <si>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</si>
  <si>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</si>
  <si>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</si>
  <si>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</si>
  <si>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</si>
  <si>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</si>
  <si>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</si>
  <si>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</si>
  <si>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</si>
  <si>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</si>
  <si>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</si>
  <si>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</si>
  <si>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</si>
  <si>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</si>
  <si>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</si>
  <si>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</si>
  <si>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</si>
  <si>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</si>
  <si>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</si>
  <si>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</si>
  <si>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</si>
  <si>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</si>
  <si>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</si>
  <si>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</si>
  <si>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</si>
  <si>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</si>
  <si>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</si>
  <si>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</si>
  <si>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</si>
  <si>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</si>
  <si>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</si>
  <si>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</si>
  <si>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</si>
  <si>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</si>
  <si>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</si>
  <si>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</si>
  <si>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</si>
  <si>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</si>
  <si>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</si>
  <si>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</si>
  <si>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</si>
  <si>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</si>
  <si>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</si>
  <si>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</si>
  <si>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</si>
  <si>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</si>
  <si>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</si>
  <si>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</si>
  <si>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</si>
  <si>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</si>
  <si>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</si>
  <si>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</si>
  <si>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</si>
  <si>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</si>
  <si>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</si>
  <si>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</si>
  <si>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</si>
  <si>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</si>
  <si>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</si>
  <si>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</si>
  <si>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</si>
  <si>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</si>
  <si>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</si>
  <si>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</si>
  <si>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</si>
  <si>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</si>
  <si>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</si>
  <si>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</si>
  <si>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</si>
  <si>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</si>
  <si>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</si>
  <si>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</si>
  <si>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</si>
  <si>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</si>
  <si>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</si>
  <si>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</si>
  <si>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</si>
  <si>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</si>
  <si>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</si>
  <si>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</si>
  <si>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</si>
  <si>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</si>
  <si>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</si>
  <si>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</si>
  <si>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</si>
  <si>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</si>
  <si>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</si>
  <si>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</si>
  <si>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</si>
  <si>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</si>
  <si>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</si>
  <si>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</si>
  <si>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</si>
  <si>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</si>
  <si>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</si>
  <si>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</si>
  <si>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</si>
  <si>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</si>
  <si>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</si>
  <si>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</si>
  <si>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</si>
  <si>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</si>
  <si>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</si>
  <si>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</si>
  <si>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</si>
  <si>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</si>
  <si>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</si>
  <si>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</si>
  <si>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</si>
  <si>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</si>
  <si>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</si>
  <si>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</si>
  <si>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</si>
  <si>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</si>
  <si>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</si>
  <si>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</si>
  <si>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</si>
  <si>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</si>
  <si>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</si>
  <si>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</si>
  <si>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</si>
  <si>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</si>
  <si>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</si>
  <si>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</si>
  <si>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</si>
  <si>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</si>
  <si>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</si>
  <si>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</si>
  <si>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</si>
  <si>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</si>
  <si>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</si>
  <si>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</si>
  <si>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</si>
  <si>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</si>
  <si>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</si>
  <si>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</si>
  <si>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</si>
  <si>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</si>
  <si>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</si>
  <si>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</si>
  <si>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</si>
  <si>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</si>
  <si>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</si>
  <si>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</si>
  <si>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</si>
  <si>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</si>
  <si>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</si>
  <si>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</si>
  <si>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</si>
  <si>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</si>
  <si>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</si>
  <si>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</si>
  <si>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</si>
  <si>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</si>
  <si>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</si>
  <si>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</si>
  <si>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</si>
  <si>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</si>
  <si>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</si>
  <si>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</si>
  <si>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</si>
  <si>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</si>
  <si>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</si>
  <si>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</si>
  <si>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</si>
  <si>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</si>
  <si>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</si>
  <si>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</si>
  <si>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</si>
  <si>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</si>
  <si>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</si>
  <si>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</si>
  <si>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</si>
  <si>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</si>
  <si>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</si>
  <si>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</si>
  <si>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</si>
  <si>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</si>
  <si>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</si>
  <si>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</si>
  <si>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</si>
  <si>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</si>
  <si>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</si>
  <si>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</si>
  <si>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</si>
  <si>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</si>
  <si>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</si>
  <si>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</si>
  <si>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</si>
  <si>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</si>
  <si>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</si>
  <si>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</si>
  <si>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</si>
  <si>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</si>
  <si>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</si>
  <si>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</si>
  <si>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</si>
  <si>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</si>
  <si>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</si>
  <si>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</si>
  <si>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</si>
  <si>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</si>
  <si>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</si>
  <si>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</si>
  <si>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</si>
  <si>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</si>
  <si>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</si>
  <si>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</si>
  <si>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</si>
  <si>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</si>
  <si>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</si>
  <si>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</si>
  <si>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</si>
  <si>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</si>
  <si>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</si>
  <si>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</si>
  <si>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</si>
  <si>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</si>
  <si>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</si>
  <si>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</si>
  <si>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</si>
  <si>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</si>
  <si>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</si>
  <si>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</si>
  <si>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</si>
  <si>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</si>
  <si>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</si>
  <si>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</si>
  <si>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</si>
  <si>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</si>
  <si>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</si>
  <si>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</si>
  <si>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</si>
  <si>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</si>
  <si>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</si>
  <si>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</si>
  <si>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</si>
  <si>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</si>
  <si>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</si>
  <si>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</si>
  <si>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</si>
  <si>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</si>
  <si>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</si>
  <si>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</si>
  <si>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</si>
  <si>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</si>
  <si>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</si>
  <si>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</si>
  <si>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</si>
  <si>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</si>
  <si>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</si>
  <si>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</si>
  <si>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</si>
  <si>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</si>
  <si>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</si>
  <si>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</si>
  <si>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</si>
  <si>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</si>
  <si>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</si>
  <si>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</si>
  <si>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</si>
  <si>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</si>
  <si>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</si>
  <si>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</si>
  <si>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</si>
  <si>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</si>
  <si>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</si>
  <si>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</si>
  <si>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</si>
  <si>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</si>
  <si>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</si>
  <si>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</si>
  <si>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</si>
  <si>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</si>
  <si>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</si>
  <si>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</si>
  <si>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</si>
  <si>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</si>
  <si>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</si>
  <si>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</si>
  <si>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</si>
  <si>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</si>
  <si>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</si>
  <si>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</si>
  <si>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</si>
  <si>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</si>
  <si>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</si>
  <si>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</si>
  <si>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</si>
  <si>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</si>
  <si>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</si>
  <si>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</si>
  <si>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</si>
  <si>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</si>
  <si>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</si>
  <si>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</si>
  <si>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</si>
  <si>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</si>
  <si>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</si>
  <si>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</si>
  <si>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</si>
  <si>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</si>
  <si>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</si>
  <si>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</si>
  <si>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</si>
  <si>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</si>
  <si>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</si>
  <si>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</si>
  <si>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</si>
  <si>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</si>
  <si>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</si>
  <si>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</si>
  <si>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</si>
  <si>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</si>
  <si>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</si>
  <si>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</si>
  <si>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</si>
  <si>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</si>
  <si>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</si>
  <si>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</si>
  <si>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</si>
  <si>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</si>
  <si>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</si>
  <si>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</si>
  <si>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</si>
  <si>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</si>
  <si>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</si>
  <si>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</si>
  <si>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</si>
  <si>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</si>
  <si>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</si>
  <si>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</si>
  <si>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</si>
  <si>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</si>
  <si>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</si>
  <si>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</si>
  <si>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</si>
  <si>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</si>
  <si>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</si>
  <si>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</si>
  <si>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</si>
  <si>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</si>
  <si>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</si>
  <si>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</si>
  <si>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</si>
  <si>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</si>
  <si>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</si>
  <si>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</si>
  <si>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</si>
  <si>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</si>
  <si>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</si>
  <si>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</si>
  <si>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</si>
  <si>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</si>
  <si>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</si>
  <si>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</si>
  <si>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</si>
  <si>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</si>
  <si>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</si>
  <si>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</si>
  <si>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</si>
  <si>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</si>
  <si>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</si>
  <si>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</si>
  <si>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</si>
  <si>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</si>
  <si>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</si>
  <si>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</si>
  <si>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</si>
  <si>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</si>
  <si>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</si>
  <si>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</si>
  <si>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</si>
  <si>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</si>
  <si>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</si>
  <si>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</si>
  <si>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</si>
  <si>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</si>
  <si>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</si>
  <si>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</si>
  <si>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</si>
  <si>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</si>
  <si>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</si>
  <si>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</si>
  <si>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</si>
  <si>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</si>
  <si>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</si>
  <si>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</si>
  <si>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</si>
  <si>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</si>
  <si>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</si>
  <si>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</si>
  <si>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</si>
  <si>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</si>
  <si>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</si>
  <si>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</si>
  <si>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</si>
  <si>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</si>
  <si>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</si>
  <si>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</si>
  <si>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</si>
  <si>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</si>
  <si>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</si>
  <si>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</si>
  <si>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</si>
  <si>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</si>
  <si>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</si>
  <si>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</si>
  <si>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</si>
  <si>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</si>
  <si>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</si>
  <si>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</si>
  <si>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</si>
  <si>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</si>
  <si>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</si>
  <si>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</si>
  <si>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</si>
  <si>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</si>
  <si>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</si>
  <si>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</si>
  <si>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</si>
  <si>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</si>
  <si>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</si>
  <si>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</si>
  <si>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</si>
  <si>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</si>
  <si>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</si>
  <si>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</si>
  <si>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</si>
  <si>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</si>
  <si>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</si>
  <si>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</si>
  <si>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</si>
  <si>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</si>
  <si>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</si>
  <si>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</si>
  <si>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</si>
  <si>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</si>
  <si>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</si>
  <si>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</si>
  <si>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</si>
  <si>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</si>
  <si>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</si>
  <si>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</si>
  <si>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</si>
  <si>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</si>
  <si>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</si>
  <si>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</si>
  <si>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</si>
  <si>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</si>
  <si>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</si>
  <si>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</si>
  <si>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</si>
  <si>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</si>
  <si>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</si>
  <si>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</si>
  <si>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</si>
  <si>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</si>
  <si>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</si>
  <si>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</si>
  <si>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</si>
  <si>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</si>
  <si>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</si>
  <si>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</si>
  <si>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</si>
  <si>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</si>
  <si>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</si>
  <si>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</si>
  <si>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</si>
  <si>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</si>
  <si>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</si>
  <si>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</si>
  <si>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</si>
  <si>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</si>
  <si>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</si>
  <si>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</si>
  <si>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</si>
  <si>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</si>
  <si>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</si>
  <si>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</si>
  <si>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</si>
  <si>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</si>
  <si>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</si>
  <si>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</si>
  <si>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</si>
  <si>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</si>
  <si>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</si>
  <si>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</si>
  <si>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</si>
  <si>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</si>
  <si>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</si>
  <si>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</si>
  <si>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</si>
  <si>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</si>
  <si>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</si>
  <si>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</si>
  <si>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</si>
  <si>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</si>
  <si>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</si>
  <si>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</si>
  <si>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</si>
  <si>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</si>
  <si>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</si>
  <si>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</si>
  <si>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</si>
  <si>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</si>
  <si>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</si>
  <si>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</si>
  <si>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</si>
  <si>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</si>
  <si>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</si>
  <si>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</si>
  <si>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</si>
  <si>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</si>
  <si>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</si>
  <si>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</si>
  <si>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</si>
  <si>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</si>
  <si>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</si>
  <si>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</si>
  <si>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</si>
  <si>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</si>
  <si>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</si>
  <si>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</si>
  <si>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</si>
  <si>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</si>
  <si>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</si>
  <si>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</si>
  <si>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</si>
  <si>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</si>
  <si>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</si>
  <si>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</si>
  <si>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</si>
  <si>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</si>
  <si>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</si>
  <si>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</si>
  <si>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</si>
  <si>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</si>
  <si>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</si>
  <si>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</si>
  <si>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</si>
  <si>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</si>
  <si>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</si>
  <si>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</si>
  <si>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</si>
  <si>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</si>
  <si>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</si>
  <si>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</si>
  <si>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</si>
  <si>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</si>
  <si>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</si>
  <si>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</si>
  <si>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</si>
  <si>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</si>
  <si>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</si>
  <si>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</si>
  <si>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</si>
  <si>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</si>
  <si>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</si>
  <si>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</si>
  <si>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</si>
  <si>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</si>
  <si>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</si>
  <si>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</si>
  <si>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</si>
  <si>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</si>
  <si>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</si>
  <si>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</si>
  <si>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</si>
  <si>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</si>
  <si>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</si>
  <si>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</si>
  <si>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</si>
  <si>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</si>
  <si>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</si>
  <si>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</si>
  <si>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</si>
  <si>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</si>
  <si>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</si>
  <si>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</si>
  <si>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</si>
  <si>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</si>
  <si>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</si>
  <si>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</si>
  <si>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</si>
  <si>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</si>
  <si>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</si>
  <si>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</si>
  <si>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</si>
  <si>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</si>
  <si>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</si>
  <si>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</si>
  <si>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</si>
  <si>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</si>
  <si>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</si>
  <si>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</si>
  <si>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</si>
  <si>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</si>
  <si>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</si>
  <si>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</si>
  <si>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</si>
  <si>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</si>
  <si>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</si>
  <si>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</si>
  <si>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</si>
  <si>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</si>
  <si>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</si>
  <si>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</si>
  <si>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</si>
  <si>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</si>
  <si>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</si>
  <si>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</si>
  <si>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</si>
  <si>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</si>
  <si>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</si>
  <si>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</si>
  <si>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</si>
  <si>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</si>
  <si>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</si>
  <si>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</si>
  <si>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</si>
  <si>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</si>
  <si>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</si>
  <si>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</si>
  <si>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</si>
  <si>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</si>
  <si>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</si>
  <si>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</si>
  <si>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</si>
  <si>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</si>
  <si>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</si>
  <si>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</si>
  <si>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</si>
  <si>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</si>
  <si>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</si>
  <si>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</si>
  <si>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</si>
  <si>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</si>
  <si>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</si>
  <si>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</si>
  <si>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</si>
  <si>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</si>
  <si>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</si>
  <si>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</si>
  <si>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</si>
  <si>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</si>
  <si>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</si>
  <si>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</si>
  <si>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</si>
  <si>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</si>
  <si>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</si>
  <si>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</si>
  <si>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</si>
  <si>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</si>
  <si>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</si>
  <si>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</si>
  <si>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</si>
  <si>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</si>
  <si>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</si>
  <si>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</si>
  <si>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</si>
  <si>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</si>
  <si>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</si>
  <si>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</si>
  <si>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</si>
  <si>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</si>
  <si>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</si>
  <si>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</si>
  <si>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</si>
  <si>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</si>
  <si>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</si>
  <si>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</si>
  <si>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</si>
  <si>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</si>
  <si>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</si>
  <si>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</si>
  <si>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</si>
  <si>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</si>
  <si>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</si>
  <si>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</si>
  <si>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</si>
  <si>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</si>
  <si>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</si>
  <si>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</si>
  <si>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</si>
  <si>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</si>
  <si>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</si>
  <si>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</si>
  <si>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</si>
  <si>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</si>
  <si>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</si>
  <si>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</si>
  <si>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</si>
  <si>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</si>
  <si>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</si>
  <si>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</si>
  <si>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</si>
  <si>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</si>
  <si>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</si>
  <si>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</si>
  <si>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</si>
  <si>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</si>
  <si>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</si>
  <si>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</si>
  <si>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</si>
  <si>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</si>
  <si>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</si>
  <si>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</si>
  <si>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</si>
  <si>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</si>
  <si>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</si>
  <si>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</si>
  <si>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</si>
  <si>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</si>
  <si>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</si>
  <si>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</si>
  <si>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</si>
  <si>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</si>
  <si>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</si>
  <si>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</si>
  <si>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</si>
  <si>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</si>
  <si>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</si>
  <si>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</si>
  <si>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</si>
  <si>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</si>
  <si>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</si>
  <si>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</si>
  <si>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</si>
  <si>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</si>
  <si>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</si>
  <si>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</si>
  <si>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</si>
  <si>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</si>
  <si>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</si>
  <si>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</si>
  <si>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</si>
  <si>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</si>
  <si>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</si>
  <si>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</si>
  <si>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</si>
  <si>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</si>
  <si>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</si>
  <si>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</si>
  <si>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</si>
  <si>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</si>
  <si>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</si>
  <si>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</si>
  <si>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</si>
  <si>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</si>
  <si>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</si>
  <si>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</si>
  <si>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</si>
  <si>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</si>
  <si>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</si>
  <si>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</si>
  <si>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</si>
  <si>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</si>
  <si>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</si>
  <si>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</si>
  <si>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</si>
  <si>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</si>
  <si>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</si>
  <si>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</si>
  <si>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</si>
  <si>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</si>
  <si>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</si>
  <si>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</si>
  <si>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</si>
  <si>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</si>
  <si>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</si>
  <si>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</si>
  <si>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</si>
  <si>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</si>
  <si>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</si>
  <si>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</si>
  <si>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</si>
  <si>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</si>
  <si>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</si>
  <si>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</si>
  <si>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</si>
  <si>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</si>
  <si>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</si>
  <si>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</si>
  <si>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</si>
  <si>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</si>
  <si>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</si>
  <si>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</si>
  <si>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</si>
  <si>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</si>
  <si>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</si>
  <si>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</si>
  <si>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</si>
  <si>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</si>
  <si>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</si>
  <si>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</si>
  <si>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</si>
  <si>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</si>
  <si>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</si>
  <si>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</si>
  <si>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</si>
  <si>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</si>
  <si>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</si>
  <si>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</si>
  <si>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</si>
  <si>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</si>
  <si>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</si>
  <si>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</si>
  <si>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</si>
  <si>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</si>
  <si>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</si>
  <si>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</si>
  <si>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</si>
  <si>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</si>
  <si>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</si>
  <si>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</si>
  <si>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</si>
  <si>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</si>
  <si>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</si>
  <si>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</si>
  <si>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</si>
  <si>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</si>
  <si>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</si>
  <si>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</si>
  <si>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</si>
  <si>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</si>
  <si>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</si>
  <si>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</si>
  <si>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</si>
  <si>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</si>
  <si>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</si>
  <si>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</si>
  <si>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</si>
  <si>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</si>
  <si>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</si>
  <si>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</si>
  <si>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</si>
  <si>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</si>
  <si>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</si>
  <si>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</si>
  <si>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</si>
  <si>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</si>
  <si>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</si>
  <si>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</si>
  <si>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</si>
  <si>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</si>
  <si>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</si>
  <si>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</si>
  <si>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</si>
  <si>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</si>
  <si>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</si>
  <si>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</si>
  <si>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</si>
  <si>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</si>
  <si>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</si>
  <si>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</si>
  <si>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</si>
  <si>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</si>
  <si>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</si>
  <si>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</si>
  <si>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</si>
  <si>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</si>
  <si>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</si>
  <si>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</si>
  <si>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</si>
  <si>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</si>
  <si>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</si>
  <si>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</si>
  <si>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</si>
  <si>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</si>
  <si>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</si>
  <si>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</si>
  <si>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</si>
  <si>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</si>
  <si>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</si>
  <si>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</si>
  <si>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</si>
  <si>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</si>
  <si>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</si>
  <si>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</si>
  <si>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</si>
  <si>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</si>
  <si>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</si>
  <si>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</si>
  <si>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</si>
  <si>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</si>
  <si>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</si>
  <si>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</si>
  <si>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</si>
  <si>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</si>
  <si>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</si>
  <si>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</si>
  <si>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</si>
  <si>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</si>
  <si>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</si>
  <si>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</si>
  <si>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</si>
  <si>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</si>
  <si>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</si>
  <si>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</si>
  <si>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</si>
  <si>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</si>
  <si>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</si>
  <si>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</si>
  <si>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</si>
  <si>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</si>
  <si>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</si>
  <si>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</si>
  <si>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</si>
  <si>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</si>
  <si>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</si>
  <si>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</si>
  <si>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</si>
  <si>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</si>
  <si>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</si>
  <si>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</si>
  <si>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</si>
  <si>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</si>
  <si>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</si>
  <si>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</si>
  <si>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</si>
  <si>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</si>
  <si>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</si>
  <si>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</si>
  <si>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</si>
  <si>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</si>
  <si>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</si>
  <si>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</si>
  <si>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</si>
  <si>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</si>
  <si>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</si>
  <si>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</si>
  <si>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</si>
  <si>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</si>
  <si>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</si>
  <si>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</si>
  <si>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</si>
  <si>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</si>
  <si>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</si>
  <si>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</si>
  <si>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</si>
  <si>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</si>
  <si>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</si>
  <si>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</si>
  <si>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</si>
  <si>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</si>
  <si>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</si>
  <si>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</si>
  <si>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</si>
  <si>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</si>
  <si>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</si>
  <si>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</si>
  <si>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</si>
  <si>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</si>
  <si>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</si>
  <si>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</si>
  <si>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</si>
  <si>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</si>
  <si>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</si>
  <si>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</si>
  <si>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</si>
  <si>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</si>
  <si>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</si>
  <si>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</si>
  <si>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</si>
  <si>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</si>
  <si>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</si>
  <si>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</si>
  <si>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</si>
  <si>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</si>
  <si>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</si>
  <si>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</si>
  <si>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</si>
  <si>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</si>
  <si>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</si>
  <si>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</si>
  <si>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</si>
  <si>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</si>
  <si>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</si>
  <si>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</si>
  <si>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</si>
  <si>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</si>
  <si>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</si>
  <si>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</si>
  <si>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</si>
  <si>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</si>
  <si>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</si>
  <si>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</si>
  <si>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</si>
  <si>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</si>
  <si>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</si>
  <si>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</si>
  <si>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</si>
  <si>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</si>
  <si>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</si>
  <si>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</si>
  <si>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</si>
  <si>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</si>
  <si>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</si>
  <si>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</si>
  <si>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</si>
  <si>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</si>
  <si>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</si>
  <si>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</si>
  <si>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</si>
  <si>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</si>
  <si>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</si>
  <si>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</si>
  <si>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</si>
  <si>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</si>
  <si>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</si>
  <si>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</si>
  <si>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</si>
  <si>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</si>
  <si>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</si>
  <si>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</si>
  <si>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</si>
  <si>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</si>
  <si>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</si>
  <si>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</si>
  <si>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</si>
  <si>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</si>
  <si>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</si>
  <si>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</si>
  <si>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</si>
  <si>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</si>
  <si>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</si>
  <si>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</si>
  <si>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</si>
  <si>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</si>
  <si>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</si>
  <si>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</si>
  <si>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</si>
  <si>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</si>
  <si>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</si>
  <si>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</si>
  <si>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</si>
  <si>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</si>
  <si>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</si>
  <si>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</si>
  <si>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</si>
  <si>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</si>
  <si>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</si>
  <si>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</si>
  <si>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</si>
  <si>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</si>
  <si>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</si>
  <si>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</si>
  <si>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</si>
  <si>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</si>
  <si>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</si>
  <si>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</si>
  <si>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</si>
  <si>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</si>
  <si>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</si>
  <si>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</si>
  <si>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</si>
  <si>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</si>
  <si>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</si>
  <si>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</si>
  <si>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</si>
  <si>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</si>
  <si>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</si>
  <si>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</si>
  <si>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</si>
  <si>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</si>
  <si>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</si>
  <si>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</si>
  <si>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</si>
  <si>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</si>
  <si>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</si>
  <si>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</si>
  <si>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</si>
  <si>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</si>
  <si>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</si>
  <si>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</si>
  <si>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</si>
  <si>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</si>
  <si>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</si>
  <si>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</si>
  <si>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</si>
  <si>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</si>
  <si>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</si>
  <si>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</si>
  <si>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</si>
  <si>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</si>
  <si>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</si>
  <si>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</si>
  <si>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</si>
  <si>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</si>
  <si>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</si>
  <si>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</si>
  <si>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</si>
  <si>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</si>
  <si>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</si>
  <si>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</si>
  <si>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</si>
  <si>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</si>
  <si>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</si>
  <si>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</si>
  <si>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</si>
  <si>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</si>
  <si>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</si>
  <si>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</si>
  <si>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</si>
  <si>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</si>
  <si>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</si>
  <si>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</si>
  <si>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</si>
  <si>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</si>
  <si>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</si>
  <si>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</si>
  <si>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</si>
  <si>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</si>
  <si>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</si>
  <si>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</si>
  <si>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</si>
  <si>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</si>
  <si>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</si>
  <si>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</si>
  <si>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</si>
  <si>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</si>
  <si>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</si>
  <si>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</si>
  <si>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</si>
  <si>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</si>
  <si>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</si>
  <si>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</si>
  <si>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</si>
  <si>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</si>
  <si>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</si>
  <si>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</si>
  <si>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</si>
  <si>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</si>
  <si>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</si>
  <si>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</si>
  <si>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</si>
  <si>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</si>
  <si>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</si>
  <si>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</si>
  <si>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</si>
  <si>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</si>
  <si>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</si>
  <si>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</si>
  <si>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</si>
  <si>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</si>
  <si>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</si>
  <si>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</si>
  <si>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</si>
  <si>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</si>
  <si>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</si>
  <si>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</si>
  <si>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</si>
  <si>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</si>
  <si>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</si>
  <si>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</si>
  <si>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</si>
  <si>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</si>
  <si>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</si>
  <si>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</si>
  <si>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</si>
  <si>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</si>
  <si>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</si>
  <si>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</si>
  <si>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</si>
  <si>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</si>
  <si>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</si>
  <si>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</si>
  <si>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</si>
  <si>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</si>
  <si>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</si>
  <si>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</si>
  <si>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</si>
  <si>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</si>
  <si>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</si>
  <si>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</si>
  <si>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</si>
  <si>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</si>
  <si>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</si>
  <si>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</si>
  <si>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</si>
  <si>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</si>
  <si>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</si>
  <si>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</si>
  <si>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</si>
  <si>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</si>
  <si>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</si>
  <si>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</si>
  <si>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</si>
  <si>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</si>
  <si>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</si>
  <si>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</si>
  <si>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</si>
  <si>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</si>
  <si>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</si>
  <si>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</si>
  <si>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</si>
  <si>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</si>
  <si>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</si>
  <si>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</si>
  <si>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</si>
  <si>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</si>
  <si>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</si>
  <si>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</si>
  <si>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</si>
  <si>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</si>
  <si>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</si>
  <si>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</si>
  <si>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</si>
  <si>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</si>
  <si>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</si>
  <si>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</si>
  <si>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</si>
  <si>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</si>
  <si>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</si>
  <si>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</si>
  <si>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</si>
  <si>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</si>
  <si>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</si>
  <si>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</si>
  <si>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</si>
  <si>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</si>
  <si>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</si>
  <si>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</si>
  <si>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</si>
  <si>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</si>
  <si>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</si>
  <si>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</si>
  <si>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</si>
  <si>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</si>
  <si>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</si>
  <si>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</si>
  <si>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</si>
  <si>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</si>
  <si>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</si>
  <si>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</si>
  <si>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</si>
  <si>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</si>
  <si>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</si>
  <si>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</si>
  <si>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</si>
  <si>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</si>
  <si>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</si>
  <si>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</si>
  <si>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</si>
  <si>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</si>
  <si>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</si>
  <si>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</si>
  <si>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</si>
  <si>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</si>
  <si>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</si>
  <si>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</si>
  <si>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</si>
  <si>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</si>
  <si>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</si>
  <si>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</si>
  <si>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</si>
  <si>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</si>
  <si>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</si>
  <si>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</si>
  <si>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</si>
  <si>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</si>
  <si>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</si>
  <si>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</si>
  <si>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</si>
  <si>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</si>
  <si>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</si>
  <si>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</si>
  <si>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</si>
  <si>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</si>
  <si>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</si>
  <si>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</si>
  <si>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</si>
  <si>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</si>
  <si>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</si>
  <si>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</si>
  <si>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</si>
  <si>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</si>
  <si>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</si>
  <si>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</si>
  <si>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</si>
  <si>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</si>
  <si>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</si>
  <si>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</si>
  <si>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</si>
  <si>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</si>
  <si>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</si>
  <si>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</si>
  <si>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</si>
  <si>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</si>
  <si>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</si>
  <si>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</si>
  <si>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</si>
  <si>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</si>
  <si>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</si>
  <si>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</si>
  <si>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</si>
  <si>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</si>
  <si>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</si>
  <si>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</si>
  <si>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</si>
  <si>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</si>
  <si>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</si>
  <si>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</si>
  <si>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</si>
  <si>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</si>
  <si>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</si>
  <si>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</si>
  <si>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</si>
  <si>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</si>
  <si>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</si>
  <si>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</si>
  <si>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</si>
  <si>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</si>
  <si>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</si>
  <si>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</si>
  <si>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</si>
  <si>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</si>
  <si>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</si>
  <si>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</si>
  <si>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</si>
  <si>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</si>
  <si>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</si>
  <si>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</si>
  <si>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</si>
  <si>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</si>
  <si>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</si>
  <si>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</si>
  <si>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</si>
  <si>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</si>
  <si>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</si>
  <si>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</si>
  <si>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</si>
  <si>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</si>
  <si>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</si>
  <si>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</si>
  <si>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</si>
  <si>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</si>
  <si>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</si>
  <si>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</si>
  <si>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</si>
  <si>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</si>
  <si>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</si>
  <si>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</si>
  <si>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</si>
  <si>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</si>
  <si>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</si>
  <si>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</si>
  <si>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</si>
  <si>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</si>
  <si>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</si>
  <si>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</si>
  <si>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</si>
  <si>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</si>
  <si>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</si>
  <si>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</si>
  <si>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</si>
  <si>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</si>
  <si>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</si>
  <si>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</si>
  <si>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</si>
  <si>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</si>
  <si>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</si>
  <si>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</si>
  <si>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</si>
  <si>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</si>
  <si>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</si>
  <si>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</si>
  <si>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</si>
  <si>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</si>
  <si>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</si>
  <si>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</si>
  <si>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</si>
  <si>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</si>
  <si>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</si>
  <si>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</si>
  <si>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</si>
  <si>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</si>
  <si>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</si>
  <si>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</si>
  <si>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</si>
  <si>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</si>
  <si>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</si>
  <si>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</si>
  <si>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</si>
  <si>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</si>
  <si>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</si>
  <si>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</si>
  <si>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</si>
  <si>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</si>
  <si>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</si>
  <si>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</si>
  <si>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</si>
  <si>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</si>
  <si>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</si>
  <si>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</si>
  <si>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</si>
  <si>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</si>
  <si>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</si>
  <si>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</si>
  <si>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</si>
  <si>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</si>
  <si>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</si>
  <si>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</si>
  <si>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</si>
  <si>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</si>
  <si>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</si>
  <si>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</si>
  <si>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</si>
  <si>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</si>
  <si>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</si>
  <si>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</si>
  <si>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</si>
  <si>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</si>
  <si>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</si>
  <si>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</si>
  <si>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</si>
  <si>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</si>
  <si>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</si>
  <si>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</si>
  <si>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</si>
  <si>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</si>
  <si>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</si>
  <si>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</si>
  <si>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</si>
  <si>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</si>
  <si>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</si>
  <si>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</si>
  <si>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</si>
  <si>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</si>
  <si>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</si>
  <si>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</si>
  <si>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</si>
  <si>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</si>
  <si>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</si>
  <si>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</si>
  <si>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</si>
  <si>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</si>
  <si>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</si>
  <si>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</si>
  <si>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</si>
  <si>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</si>
  <si>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</si>
  <si>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</si>
  <si>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</si>
  <si>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</si>
  <si>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</si>
  <si>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</si>
  <si>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</si>
  <si>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</si>
  <si>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</si>
  <si>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</si>
  <si>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</si>
  <si>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</si>
  <si>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</si>
  <si>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</si>
  <si>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</si>
  <si>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</si>
  <si>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</si>
  <si>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</si>
  <si>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</si>
  <si>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</si>
  <si>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</si>
  <si>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</si>
  <si>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</si>
  <si>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</si>
  <si>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</si>
  <si>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</si>
  <si>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</si>
  <si>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</si>
  <si>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</si>
  <si>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</si>
  <si>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</si>
  <si>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</si>
  <si>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</si>
  <si>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</si>
  <si>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</si>
  <si>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</si>
  <si>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</si>
  <si>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</si>
  <si>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</si>
  <si>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</si>
  <si>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</si>
  <si>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</si>
  <si>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</si>
  <si>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</si>
  <si>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</si>
  <si>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</si>
  <si>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</si>
  <si>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</si>
  <si>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</si>
  <si>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</si>
  <si>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</si>
  <si>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</si>
  <si>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</si>
  <si>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</si>
  <si>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</si>
  <si>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</si>
  <si>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</si>
  <si>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</si>
  <si>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</si>
  <si>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</si>
  <si>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</si>
  <si>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</si>
  <si>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</si>
  <si>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</si>
  <si>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</si>
  <si>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</si>
  <si>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</si>
  <si>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</si>
  <si>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</si>
  <si>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</si>
  <si>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</si>
  <si>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</si>
  <si>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</si>
  <si>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</si>
  <si>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</si>
  <si>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</si>
  <si>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</si>
  <si>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</si>
  <si>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</si>
  <si>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</si>
  <si>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</si>
  <si>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</si>
  <si>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</si>
  <si>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</si>
  <si>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</si>
  <si>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</si>
  <si>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</si>
  <si>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</si>
  <si>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</si>
  <si>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</si>
  <si>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</si>
  <si>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</si>
  <si>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</si>
  <si>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</si>
  <si>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</si>
  <si>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</si>
  <si>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</si>
  <si>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</si>
  <si>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</si>
  <si>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</si>
  <si>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</si>
  <si>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</si>
  <si>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</si>
  <si>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</si>
  <si>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</si>
  <si>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</si>
  <si>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</si>
  <si>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</si>
  <si>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</si>
  <si>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</si>
  <si>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</si>
  <si>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</si>
  <si>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</si>
  <si>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</si>
  <si>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</si>
  <si>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</si>
  <si>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</si>
  <si>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</si>
  <si>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</si>
  <si>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</si>
  <si>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</si>
  <si>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</si>
  <si>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</si>
  <si>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</si>
  <si>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</si>
  <si>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</si>
  <si>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</si>
  <si>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</si>
  <si>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</si>
  <si>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</si>
  <si>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</si>
  <si>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</si>
  <si>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</si>
  <si>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</si>
  <si>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</si>
  <si>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</si>
  <si>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</si>
  <si>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</si>
  <si>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</si>
  <si>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</si>
  <si>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</si>
  <si>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</si>
  <si>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</si>
  <si>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</si>
  <si>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</si>
  <si>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</si>
  <si>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</si>
  <si>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</si>
  <si>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</si>
  <si>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</si>
  <si>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</si>
  <si>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</si>
  <si>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</si>
  <si>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</si>
  <si>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</si>
  <si>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</si>
  <si>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</si>
  <si>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</si>
  <si>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</si>
  <si>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</si>
  <si>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</si>
  <si>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</si>
  <si>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</si>
  <si>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</si>
  <si>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</si>
  <si>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</si>
  <si>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</si>
  <si>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</si>
  <si>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</si>
  <si>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</si>
  <si>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</si>
  <si>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</si>
  <si>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</si>
  <si>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</si>
  <si>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</si>
  <si>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</si>
  <si>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</si>
  <si>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</si>
  <si>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</si>
  <si>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</si>
  <si>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</si>
  <si>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</si>
  <si>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</si>
  <si>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</si>
  <si>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</si>
  <si>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</si>
  <si>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</si>
  <si>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</si>
  <si>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</si>
  <si>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</si>
  <si>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</si>
  <si>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</si>
  <si>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</si>
  <si>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</si>
  <si>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</si>
  <si>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</si>
  <si>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</si>
  <si>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</si>
  <si>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</si>
  <si>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</si>
  <si>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</si>
  <si>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</si>
  <si>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</si>
  <si>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</si>
  <si>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</si>
  <si>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</si>
  <si>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</si>
  <si>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</si>
  <si>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</si>
  <si>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</si>
  <si>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</si>
  <si>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</si>
  <si>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</si>
  <si>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</si>
  <si>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</si>
  <si>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</si>
  <si>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</si>
  <si>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</si>
  <si>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</si>
  <si>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</si>
  <si>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</si>
  <si>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</si>
  <si>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</si>
  <si>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</si>
  <si>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</si>
  <si>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</si>
  <si>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</si>
  <si>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</si>
  <si>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</si>
  <si>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</si>
  <si>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</si>
  <si>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</si>
  <si>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</si>
  <si>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</si>
  <si>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</si>
  <si>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</si>
  <si>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</si>
  <si>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</si>
  <si>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</si>
  <si>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</si>
  <si>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</si>
  <si>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</si>
  <si>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</si>
  <si>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</si>
  <si>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</si>
  <si>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</si>
  <si>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</si>
  <si>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</si>
  <si>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</si>
  <si>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</si>
  <si>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</si>
  <si>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</si>
  <si>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</si>
  <si>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</si>
  <si>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</si>
  <si>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</si>
  <si>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</si>
  <si>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</si>
  <si>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</si>
  <si>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</si>
  <si>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</si>
  <si>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</si>
  <si>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</si>
  <si>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</si>
  <si>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</si>
  <si>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</si>
  <si>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</si>
  <si>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</si>
  <si>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</si>
  <si>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</si>
  <si>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</si>
  <si>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</si>
  <si>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</si>
  <si>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</si>
  <si>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</si>
  <si>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</si>
  <si>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</si>
  <si>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</si>
  <si>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</si>
  <si>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</si>
  <si>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</si>
  <si>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</si>
  <si>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</si>
  <si>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</si>
  <si>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</si>
  <si>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</si>
  <si>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</si>
  <si>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</si>
  <si>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</si>
  <si>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</si>
  <si>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</si>
  <si>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</si>
  <si>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</si>
  <si>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</si>
  <si>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</si>
  <si>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</si>
  <si>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</si>
  <si>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</si>
  <si>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</si>
  <si>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</si>
  <si>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</si>
  <si>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</si>
  <si>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</si>
  <si>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</si>
  <si>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</si>
  <si>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</si>
  <si>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</si>
  <si>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</si>
  <si>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</si>
  <si>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</si>
  <si>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</si>
  <si>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</si>
  <si>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</si>
  <si>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</si>
  <si>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</si>
  <si>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</si>
  <si>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</si>
  <si>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</si>
  <si>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</si>
  <si>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</si>
  <si>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</si>
  <si>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</si>
  <si>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</si>
  <si>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</si>
  <si>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</si>
  <si>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</si>
  <si>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</si>
  <si>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</si>
  <si>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</si>
  <si>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</si>
  <si>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</si>
  <si>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</si>
  <si>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</si>
  <si>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</si>
  <si>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</si>
  <si>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</si>
  <si>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</si>
  <si>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</si>
  <si>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</si>
  <si>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</si>
  <si>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</si>
  <si>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</si>
  <si>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</si>
  <si>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</si>
  <si>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</si>
  <si>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</si>
  <si>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</si>
  <si>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</si>
  <si>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</si>
  <si>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</si>
  <si>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</si>
  <si>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</si>
  <si>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</si>
  <si>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</si>
  <si>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</si>
  <si>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</si>
  <si>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</si>
  <si>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</si>
  <si>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</si>
  <si>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</si>
  <si>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</si>
  <si>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</si>
  <si>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</si>
  <si>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</si>
  <si>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</si>
  <si>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</si>
  <si>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</si>
  <si>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</si>
  <si>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</si>
  <si>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</si>
  <si>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</si>
  <si>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</si>
  <si>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</si>
  <si>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</si>
  <si>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</si>
  <si>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</si>
  <si>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</si>
  <si>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</si>
  <si>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</si>
  <si>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</si>
  <si>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</si>
  <si>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</si>
  <si>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</si>
  <si>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</si>
  <si>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</si>
  <si>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</si>
  <si>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</si>
  <si>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</si>
  <si>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</si>
  <si>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</si>
  <si>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</si>
  <si>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</si>
  <si>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</si>
  <si>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</si>
  <si>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</si>
  <si>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</si>
  <si>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</si>
  <si>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</si>
  <si>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</si>
  <si>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</si>
  <si>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</si>
  <si>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</si>
  <si>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</si>
  <si>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</si>
  <si>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</si>
  <si>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</si>
  <si>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</si>
  <si>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</si>
  <si>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</si>
  <si>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</si>
  <si>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</si>
  <si>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</si>
  <si>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</si>
  <si>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</si>
  <si>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</si>
  <si>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</si>
  <si>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</si>
  <si>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</si>
  <si>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</si>
  <si>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</si>
  <si>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</si>
  <si>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</si>
  <si>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</si>
  <si>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</si>
  <si>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</si>
  <si>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</si>
  <si>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</si>
  <si>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</si>
  <si>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</si>
  <si>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</si>
  <si>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</si>
  <si>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</si>
  <si>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</si>
  <si>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</si>
  <si>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</si>
  <si>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</si>
  <si>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</si>
  <si>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</si>
  <si>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</si>
  <si>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</si>
  <si>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</si>
  <si>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</si>
  <si>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</si>
  <si>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</si>
  <si>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</si>
  <si>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</si>
  <si>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</si>
  <si>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</si>
  <si>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</si>
  <si>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</si>
  <si>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</si>
  <si>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</si>
  <si>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</si>
  <si>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</si>
  <si>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</si>
  <si>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</si>
  <si>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</si>
  <si>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</si>
  <si>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</si>
  <si>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</si>
  <si>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</si>
  <si>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</si>
  <si>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</si>
  <si>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</si>
  <si>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</si>
  <si>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</si>
  <si>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</si>
  <si>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</si>
  <si>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</si>
  <si>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</si>
  <si>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</si>
  <si>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</si>
  <si>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</si>
  <si>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</si>
  <si>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</si>
  <si>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</si>
  <si>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</si>
  <si>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</si>
  <si>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</si>
  <si>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</si>
  <si>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</si>
  <si>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</si>
  <si>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</si>
  <si>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</si>
  <si>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</si>
  <si>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</si>
  <si>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</si>
  <si>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</si>
  <si>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</si>
  <si>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</si>
  <si>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</si>
  <si>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</si>
  <si>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</si>
  <si>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</si>
  <si>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</si>
  <si>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</si>
  <si>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</si>
  <si>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</si>
  <si>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</si>
  <si>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</si>
  <si>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</si>
  <si>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</si>
  <si>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</si>
  <si>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</si>
  <si>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</si>
  <si>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</si>
  <si>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</si>
  <si>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</si>
  <si>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</si>
  <si>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</si>
  <si>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</si>
  <si>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</si>
  <si>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</si>
  <si>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</si>
  <si>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</si>
  <si>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</si>
  <si>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</si>
  <si>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</si>
  <si>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</si>
  <si>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</si>
  <si>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</si>
  <si>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</si>
  <si>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</si>
  <si>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</si>
  <si>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</si>
  <si>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</si>
  <si>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</si>
  <si>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</si>
  <si>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</si>
  <si>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</si>
  <si>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</si>
  <si>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</si>
  <si>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</si>
  <si>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</si>
  <si>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</si>
  <si>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</si>
  <si>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</si>
  <si>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</si>
  <si>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</si>
  <si>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</si>
  <si>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</si>
  <si>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</si>
  <si>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</si>
  <si>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</si>
  <si>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</si>
  <si>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</si>
  <si>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</si>
  <si>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</si>
  <si>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</si>
  <si>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</si>
  <si>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</si>
  <si>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</si>
  <si>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</si>
  <si>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</si>
  <si>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</si>
  <si>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</si>
  <si>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</si>
  <si>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</si>
  <si>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</si>
  <si>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</si>
  <si>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</si>
  <si>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</si>
  <si>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</si>
  <si>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</si>
  <si>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</si>
  <si>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</si>
  <si>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</si>
  <si>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</si>
  <si>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</si>
  <si>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</si>
  <si>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</si>
  <si>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</si>
  <si>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</si>
  <si>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</si>
  <si>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</si>
  <si>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</si>
  <si>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</si>
  <si>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</si>
  <si>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</si>
  <si>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</si>
  <si>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</si>
  <si>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</si>
  <si>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</si>
  <si>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</si>
  <si>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</si>
  <si>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</si>
  <si>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</si>
  <si>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</si>
  <si>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</si>
  <si>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</si>
  <si>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</si>
  <si>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</si>
  <si>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</si>
  <si>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</si>
  <si>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</si>
  <si>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</si>
  <si>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</si>
  <si>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</si>
  <si>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</si>
  <si>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</si>
  <si>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</si>
  <si>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</si>
  <si>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</si>
  <si>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</si>
  <si>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</si>
  <si>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</si>
  <si>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</si>
  <si>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</si>
  <si>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</si>
  <si>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</si>
  <si>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</si>
  <si>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</si>
  <si>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</si>
  <si>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</si>
  <si>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</si>
  <si>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</si>
  <si>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</si>
  <si>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</si>
  <si>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</si>
  <si>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</si>
  <si>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</si>
  <si>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</si>
  <si>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</si>
  <si>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</si>
  <si>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</si>
  <si>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</si>
  <si>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</si>
  <si>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</si>
  <si>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</si>
  <si>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</si>
  <si>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</si>
  <si>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</si>
  <si>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</si>
  <si>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</si>
  <si>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</si>
  <si>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</si>
  <si>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</si>
  <si>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</si>
  <si>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</si>
  <si>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</si>
  <si>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</si>
  <si>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</si>
  <si>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</si>
  <si>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</si>
  <si>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</si>
  <si>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</si>
  <si>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</si>
  <si>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</si>
  <si>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</si>
  <si>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</si>
  <si>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</si>
  <si>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</si>
  <si>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</si>
  <si>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</si>
  <si>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</si>
  <si>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</si>
  <si>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</si>
  <si>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</si>
  <si>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</si>
  <si>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</si>
  <si>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</si>
  <si>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</si>
  <si>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</si>
  <si>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</si>
  <si>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</si>
  <si>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</si>
  <si>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</si>
  <si>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</si>
  <si>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</si>
  <si>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</si>
  <si>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</si>
  <si>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</si>
  <si>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</si>
  <si>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</si>
  <si>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</si>
  <si>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</si>
  <si>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</si>
  <si>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</si>
  <si>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</si>
  <si>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</si>
  <si>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</si>
  <si>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</si>
  <si>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</si>
  <si>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</si>
  <si>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</si>
  <si>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</si>
  <si>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</si>
  <si>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</si>
  <si>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</si>
  <si>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</si>
  <si>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</si>
  <si>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</si>
  <si>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</si>
  <si>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</si>
  <si>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</si>
  <si>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</si>
  <si>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</si>
  <si>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</si>
  <si>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</si>
  <si>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</si>
  <si>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</si>
  <si>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</si>
  <si>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</si>
  <si>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</si>
  <si>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</si>
  <si>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</si>
  <si>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</si>
  <si>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</si>
  <si>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</si>
  <si>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</si>
  <si>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</si>
  <si>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</si>
  <si>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</si>
  <si>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</si>
  <si>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</si>
  <si>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</si>
  <si>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</si>
  <si>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</si>
  <si>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</si>
  <si>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</si>
  <si>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</si>
  <si>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</si>
  <si>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</si>
  <si>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</si>
  <si>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</si>
  <si>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</si>
  <si>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</si>
  <si>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</si>
  <si>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</si>
  <si>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</si>
  <si>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</si>
  <si>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</si>
  <si>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</si>
  <si>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</si>
  <si>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</si>
  <si>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</si>
  <si>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</si>
  <si>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</si>
  <si>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</si>
  <si>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</si>
  <si>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</si>
  <si>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</si>
  <si>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</si>
  <si>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</si>
  <si>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</si>
  <si>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</si>
  <si>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</si>
  <si>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</si>
  <si>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</si>
  <si>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</si>
  <si>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</si>
  <si>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</si>
  <si>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</si>
  <si>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</si>
  <si>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</si>
  <si>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</si>
  <si>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</si>
  <si>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</si>
  <si>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</si>
  <si>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</si>
  <si>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</si>
  <si>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</si>
  <si>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</si>
  <si>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</si>
  <si>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</si>
  <si>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</si>
  <si>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</si>
  <si>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</si>
  <si>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</si>
  <si>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</si>
  <si>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</si>
  <si>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</si>
  <si>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</si>
  <si>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</si>
  <si>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</si>
  <si>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</si>
  <si>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</si>
  <si>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</si>
  <si>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</si>
  <si>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</si>
  <si>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</si>
  <si>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</si>
  <si>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</si>
  <si>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</si>
  <si>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</si>
  <si>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</si>
  <si>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</si>
  <si>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</si>
  <si>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</si>
  <si>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</si>
  <si>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</si>
  <si>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</si>
  <si>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</si>
  <si>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</si>
  <si>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</si>
  <si>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</si>
  <si>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</si>
  <si>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</si>
  <si>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</si>
  <si>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</si>
  <si>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</si>
  <si>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</si>
  <si>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</si>
  <si>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</si>
  <si>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</si>
  <si>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</si>
  <si>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</si>
  <si>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</si>
  <si>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</si>
  <si>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</si>
  <si>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</si>
  <si>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</si>
  <si>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</si>
  <si>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</si>
  <si>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</si>
  <si>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</si>
  <si>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</si>
  <si>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</si>
  <si>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</si>
  <si>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</si>
  <si>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</si>
  <si>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</si>
  <si>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</si>
  <si>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</si>
  <si>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</si>
  <si>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</si>
  <si>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</si>
  <si>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</si>
  <si>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</si>
  <si>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</si>
  <si>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</si>
  <si>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</si>
  <si>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</si>
  <si>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</si>
  <si>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</si>
  <si>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</si>
  <si>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</si>
  <si>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</si>
  <si>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</si>
  <si>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</si>
  <si>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</si>
  <si>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</si>
  <si>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</si>
  <si>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</si>
  <si>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</si>
  <si>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</si>
  <si>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</si>
  <si>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</si>
  <si>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</si>
  <si>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</si>
  <si>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</si>
  <si>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</si>
  <si>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</si>
  <si>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</si>
  <si>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</si>
  <si>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</si>
  <si>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</si>
  <si>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</si>
  <si>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</si>
  <si>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</si>
  <si>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</si>
  <si>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</si>
  <si>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</si>
  <si>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</si>
  <si>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</si>
  <si>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</si>
  <si>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</si>
  <si>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</si>
  <si>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</si>
  <si>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</si>
  <si>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</si>
  <si>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</si>
  <si>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</si>
  <si>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</si>
  <si>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</si>
  <si>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</si>
  <si>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</si>
  <si>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</si>
  <si>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</si>
  <si>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</si>
  <si>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</si>
  <si>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</si>
  <si>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</si>
  <si>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</si>
  <si>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</si>
  <si>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</si>
  <si>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</si>
  <si>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</si>
  <si>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</si>
  <si>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</si>
  <si>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</si>
  <si>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</si>
  <si>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</si>
  <si>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</si>
  <si>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</si>
  <si>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</si>
  <si>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</si>
  <si>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</si>
  <si>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</si>
  <si>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</si>
  <si>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</si>
  <si>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</si>
  <si>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</si>
  <si>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</si>
  <si>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</si>
  <si>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</si>
  <si>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</si>
  <si>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</si>
  <si>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</si>
  <si>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</si>
  <si>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</si>
  <si>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</si>
  <si>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</si>
  <si>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</si>
  <si>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</si>
  <si>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</si>
  <si>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</si>
  <si>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</si>
  <si>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</si>
  <si>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</si>
  <si>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</si>
  <si>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</si>
  <si>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</si>
  <si>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</si>
  <si>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</si>
  <si>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</si>
  <si>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</si>
  <si>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</si>
  <si>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</si>
  <si>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</si>
  <si>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</si>
  <si>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</si>
  <si>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</si>
  <si>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</si>
  <si>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</si>
  <si>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</si>
  <si>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</si>
  <si>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</si>
  <si>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</si>
  <si>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</si>
  <si>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</si>
  <si>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</si>
  <si>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</si>
  <si>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</si>
  <si>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</si>
  <si>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</si>
  <si>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</si>
  <si>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</si>
  <si>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</si>
  <si>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</si>
  <si>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</si>
  <si>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</si>
  <si>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</si>
  <si>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</si>
  <si>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</si>
  <si>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</si>
  <si>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</si>
  <si>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</si>
  <si>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</si>
  <si>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</si>
  <si>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</si>
  <si>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</si>
  <si>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</si>
  <si>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</si>
  <si>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</si>
  <si>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</si>
  <si>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</si>
  <si>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</si>
  <si>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</si>
  <si>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</si>
  <si>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</si>
  <si>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</si>
  <si>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</si>
  <si>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</si>
  <si>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</si>
  <si>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</si>
  <si>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</si>
  <si>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</si>
  <si>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</si>
  <si>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</si>
  <si>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</si>
  <si>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</si>
  <si>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</si>
  <si>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</si>
  <si>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</si>
  <si>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</si>
  <si>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</si>
  <si>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</si>
  <si>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</si>
  <si>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</si>
  <si>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</si>
  <si>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</si>
  <si>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</si>
  <si>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</si>
  <si>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</si>
  <si>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</si>
  <si>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</si>
  <si>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</si>
  <si>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</si>
  <si>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</si>
  <si>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</si>
  <si>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</si>
  <si>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</si>
  <si>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</si>
  <si>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</si>
  <si>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</si>
  <si>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</si>
  <si>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</si>
  <si>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</si>
  <si>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</si>
  <si>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</si>
  <si>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</si>
  <si>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</si>
  <si>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</si>
  <si>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</si>
  <si>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</si>
  <si>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</si>
  <si>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</si>
  <si>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</si>
  <si>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</si>
  <si>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</si>
  <si>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</si>
  <si>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</si>
  <si>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</si>
  <si>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</si>
  <si>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</si>
  <si>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</si>
  <si>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</si>
  <si>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</si>
  <si>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</si>
  <si>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</si>
  <si>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</si>
  <si>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</si>
  <si>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</si>
  <si>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</si>
  <si>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</si>
  <si>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</si>
  <si>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</si>
  <si>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</si>
  <si>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</si>
  <si>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</si>
  <si>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</si>
  <si>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</si>
  <si>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</si>
  <si>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</si>
  <si>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</si>
  <si>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</si>
  <si>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</si>
  <si>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</si>
  <si>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</si>
  <si>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</si>
  <si>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</si>
  <si>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</si>
  <si>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</si>
  <si>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</si>
  <si>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</si>
  <si>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</si>
  <si>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</si>
  <si>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</si>
  <si>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</si>
  <si>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</si>
  <si>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</si>
  <si>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</si>
  <si>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</si>
  <si>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</si>
  <si>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</si>
  <si>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</si>
  <si>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</si>
  <si>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</si>
  <si>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</si>
  <si>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</si>
  <si>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</si>
  <si>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</si>
  <si>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</si>
  <si>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</si>
  <si>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</si>
  <si>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</si>
  <si>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</si>
  <si>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</si>
  <si>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</si>
  <si>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</si>
  <si>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</si>
  <si>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</si>
  <si>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</si>
  <si>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</si>
  <si>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</si>
  <si>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</si>
  <si>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</si>
  <si>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</si>
  <si>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</si>
  <si>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</si>
  <si>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</si>
  <si>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</si>
  <si>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</si>
  <si>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</si>
  <si>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</si>
  <si>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</si>
  <si>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</si>
  <si>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</si>
  <si>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</si>
  <si>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</si>
  <si>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</si>
  <si>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</si>
  <si>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</si>
  <si>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</si>
  <si>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</si>
  <si>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</si>
  <si>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</si>
  <si>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</si>
  <si>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</si>
  <si>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</si>
  <si>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</si>
  <si>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</si>
  <si>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</si>
  <si>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</si>
  <si>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</si>
  <si>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</si>
  <si>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</si>
  <si>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</si>
  <si>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</si>
  <si>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</si>
  <si>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</si>
  <si>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</si>
  <si>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</si>
  <si>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</si>
  <si>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</si>
  <si>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</si>
  <si>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</si>
  <si>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</si>
  <si>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</si>
  <si>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</si>
  <si>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</si>
  <si>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</si>
  <si>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</si>
  <si>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</si>
  <si>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</si>
  <si>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</si>
  <si>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</si>
  <si>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</si>
  <si>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</si>
  <si>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</si>
  <si>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</si>
  <si>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</si>
  <si>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</si>
  <si>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</si>
  <si>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</si>
  <si>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</si>
  <si>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</si>
  <si>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</si>
  <si>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</si>
  <si>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</si>
  <si>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</si>
  <si>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</si>
  <si>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</si>
  <si>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</si>
  <si>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</si>
  <si>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</si>
  <si>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</si>
  <si>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</si>
  <si>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</si>
  <si>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</si>
  <si>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</si>
  <si>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</si>
  <si>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</si>
  <si>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</si>
  <si>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</si>
  <si>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</si>
  <si>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</si>
  <si>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</si>
  <si>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</si>
  <si>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</si>
  <si>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</si>
  <si>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</si>
  <si>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</si>
  <si>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</si>
  <si>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</si>
  <si>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</si>
  <si>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</si>
  <si>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</si>
  <si>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</si>
  <si>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</si>
  <si>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</si>
  <si>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</si>
  <si>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</si>
  <si>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</si>
  <si>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</si>
  <si>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</si>
  <si>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</si>
  <si>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</si>
  <si>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</si>
  <si>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</si>
  <si>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</si>
  <si>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</si>
  <si>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</si>
  <si>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</si>
  <si>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</si>
  <si>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</si>
  <si>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</si>
  <si>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</si>
  <si>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</si>
  <si>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</si>
  <si>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</si>
  <si>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</si>
  <si>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</si>
  <si>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</si>
  <si>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</si>
  <si>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</si>
  <si>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</si>
  <si>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</si>
  <si>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</si>
  <si>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</si>
  <si>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</si>
  <si>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</si>
  <si>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</si>
  <si>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</si>
  <si>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</si>
  <si>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</si>
  <si>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</si>
  <si>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</si>
  <si>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</si>
  <si>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</si>
  <si>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</si>
  <si>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</si>
  <si>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</si>
  <si>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</si>
  <si>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</si>
  <si>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</si>
  <si>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</si>
  <si>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</si>
  <si>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</si>
  <si>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</si>
  <si>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</si>
  <si>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</si>
  <si>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</si>
  <si>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</si>
  <si>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</si>
  <si>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</si>
  <si>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</si>
  <si>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</si>
  <si>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</si>
  <si>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</si>
  <si>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</si>
  <si>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</si>
  <si>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</si>
  <si>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</si>
  <si>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</si>
  <si>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</si>
  <si>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</si>
  <si>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</si>
  <si>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</si>
  <si>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</si>
  <si>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</si>
  <si>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</si>
  <si>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</si>
  <si>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</si>
  <si>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</si>
  <si>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</si>
  <si>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</si>
  <si>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</si>
  <si>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</si>
  <si>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</si>
  <si>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</si>
  <si>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</si>
  <si>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</si>
  <si>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</si>
  <si>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</si>
  <si>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</si>
  <si>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</si>
  <si>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</si>
  <si>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</si>
  <si>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</si>
  <si>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</si>
  <si>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</si>
  <si>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</si>
  <si>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</si>
  <si>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</si>
  <si>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</si>
  <si>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</si>
  <si>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</si>
  <si>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</si>
  <si>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</si>
  <si>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</si>
  <si>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</si>
  <si>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</si>
  <si>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</si>
  <si>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</si>
  <si>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</si>
  <si>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</si>
  <si>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</si>
  <si>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</si>
  <si>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</si>
  <si>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</si>
  <si>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</si>
  <si>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</si>
  <si>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</si>
  <si>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</si>
  <si>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</si>
  <si>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</si>
  <si>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</si>
  <si>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</si>
  <si>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</si>
  <si>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</si>
  <si>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</si>
  <si>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</si>
  <si>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</si>
  <si>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</si>
  <si>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</si>
  <si>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</si>
  <si>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</si>
  <si>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</si>
  <si>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</si>
  <si>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</si>
  <si>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</si>
  <si>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</si>
  <si>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</si>
  <si>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</si>
  <si>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</si>
  <si>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</si>
  <si>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</si>
  <si>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</si>
  <si>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</si>
  <si>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</si>
  <si>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</si>
  <si>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</si>
  <si>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</si>
  <si>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</si>
  <si>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</si>
  <si>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</si>
  <si>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</si>
  <si>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</si>
  <si>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</si>
  <si>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</si>
  <si>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</si>
  <si>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</si>
  <si>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</si>
  <si>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</si>
  <si>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</si>
  <si>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</si>
  <si>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</si>
  <si>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</si>
  <si>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</si>
  <si>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</si>
  <si>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</si>
  <si>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</si>
  <si>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</si>
  <si>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</si>
  <si>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</si>
  <si>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</si>
  <si>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</si>
  <si>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</si>
  <si>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</si>
  <si>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</si>
  <si>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</si>
  <si>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</si>
  <si>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</si>
  <si>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</si>
  <si>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</si>
  <si>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</si>
  <si>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</si>
  <si>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</si>
  <si>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</si>
  <si>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</si>
  <si>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</si>
  <si>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</si>
  <si>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</si>
  <si>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</si>
  <si>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</si>
  <si>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</si>
  <si>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</si>
  <si>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</si>
  <si>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</si>
  <si>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</si>
  <si>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</si>
  <si>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</si>
  <si>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</si>
  <si>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</si>
  <si>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</si>
  <si>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</si>
  <si>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</si>
  <si>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</si>
  <si>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</si>
  <si>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</si>
  <si>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</si>
  <si>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</si>
  <si>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</si>
  <si>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</si>
  <si>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</si>
  <si>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</si>
  <si>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</si>
  <si>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</si>
  <si>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</si>
  <si>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</si>
  <si>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</si>
  <si>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</si>
  <si>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</si>
  <si>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</si>
  <si>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</si>
  <si>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</si>
  <si>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</si>
  <si>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</si>
  <si>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</si>
  <si>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</si>
  <si>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</si>
  <si>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</si>
  <si>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</si>
  <si>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</si>
  <si>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</si>
  <si>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</si>
  <si>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</si>
  <si>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</si>
  <si>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</si>
  <si>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</si>
  <si>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</si>
  <si>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</si>
  <si>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</si>
  <si>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</si>
  <si>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</si>
  <si>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</si>
  <si>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</si>
  <si>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</si>
  <si>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</si>
  <si>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</si>
  <si>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</si>
  <si>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</si>
  <si>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</si>
  <si>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</si>
  <si>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</si>
  <si>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</si>
  <si>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</si>
  <si>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</si>
  <si>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</si>
  <si>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</si>
  <si>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</si>
  <si>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</si>
  <si>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</si>
  <si>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</si>
  <si>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</si>
  <si>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</si>
  <si>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</si>
  <si>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</si>
  <si>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</si>
  <si>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</si>
  <si>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</si>
  <si>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</si>
  <si>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</si>
  <si>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</si>
  <si>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</si>
  <si>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</si>
  <si>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</si>
  <si>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</si>
  <si>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</si>
  <si>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</si>
  <si>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</si>
  <si>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</si>
  <si>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</si>
  <si>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</si>
  <si>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</si>
  <si>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</si>
  <si>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</si>
  <si>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</si>
  <si>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</si>
  <si>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</si>
  <si>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</si>
  <si>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</si>
  <si>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</si>
  <si>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</si>
  <si>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</si>
  <si>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</si>
  <si>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</si>
  <si>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</si>
  <si>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</si>
  <si>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</si>
  <si>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</si>
  <si>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</si>
  <si>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</si>
  <si>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</si>
  <si>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</si>
  <si>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</si>
  <si>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</si>
  <si>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</si>
  <si>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</si>
  <si>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</si>
  <si>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</si>
  <si>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</si>
  <si>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</si>
  <si>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</si>
  <si>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</si>
  <si>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</si>
  <si>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</si>
  <si>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</si>
  <si>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</si>
  <si>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</si>
  <si>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</si>
  <si>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</si>
  <si>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</si>
  <si>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</si>
  <si>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</si>
  <si>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</si>
  <si>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</si>
  <si>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</si>
  <si>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</si>
  <si>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</si>
  <si>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</si>
  <si>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</si>
  <si>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</si>
  <si>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</si>
  <si>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</si>
  <si>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</si>
  <si>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</si>
  <si>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</si>
  <si>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</si>
  <si>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</si>
  <si>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</si>
  <si>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</si>
  <si>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</si>
  <si>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</si>
  <si>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</si>
  <si>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</si>
  <si>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</si>
  <si>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</si>
  <si>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</si>
  <si>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</si>
  <si>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</si>
  <si>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</si>
  <si>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</si>
  <si>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</si>
  <si>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</si>
  <si>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</si>
  <si>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</si>
  <si>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</si>
  <si>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</si>
  <si>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</si>
  <si>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</si>
  <si>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</si>
  <si>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</si>
  <si>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</si>
  <si>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</si>
  <si>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</si>
  <si>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</si>
  <si>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</si>
  <si>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</si>
  <si>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</si>
  <si>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</si>
  <si>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</si>
  <si>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</si>
  <si>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</si>
  <si>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</si>
  <si>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</si>
  <si>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</si>
  <si>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</si>
  <si>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</si>
  <si>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</si>
  <si>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</si>
  <si>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</si>
  <si>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</si>
  <si>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</si>
  <si>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</si>
  <si>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</si>
  <si>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</si>
  <si>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</si>
  <si>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</si>
  <si>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</si>
  <si>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</si>
  <si>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</si>
  <si>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</si>
  <si>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</si>
  <si>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</si>
  <si>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</si>
  <si>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</si>
  <si>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</si>
  <si>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</si>
  <si>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</si>
  <si>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</si>
  <si>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</si>
  <si>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</si>
  <si>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</si>
  <si>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</si>
  <si>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</si>
  <si>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</si>
  <si>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</si>
  <si>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</si>
  <si>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</si>
  <si>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</si>
  <si>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</si>
  <si>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</si>
  <si>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</si>
  <si>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</si>
  <si>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</si>
  <si>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</si>
  <si>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</si>
  <si>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</si>
  <si>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</si>
  <si>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</si>
  <si>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</si>
  <si>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</si>
  <si>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</si>
  <si>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</si>
  <si>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</si>
  <si>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</si>
  <si>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</si>
  <si>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</si>
  <si>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</si>
  <si>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</si>
  <si>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</si>
  <si>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</si>
  <si>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</si>
  <si>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</si>
  <si>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</si>
  <si>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</si>
  <si>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</si>
  <si>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</si>
  <si>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</si>
  <si>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</si>
  <si>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</si>
  <si>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</si>
  <si>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</si>
  <si>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</si>
  <si>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</si>
  <si>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</si>
  <si>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</si>
  <si>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</si>
  <si>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</si>
  <si>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</si>
  <si>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</si>
  <si>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</si>
  <si>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</si>
  <si>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</si>
  <si>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</si>
  <si>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</si>
  <si>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</si>
  <si>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</si>
  <si>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</si>
  <si>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</si>
  <si>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</si>
  <si>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</si>
  <si>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</si>
  <si>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</si>
  <si>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</si>
  <si>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</si>
  <si>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</si>
  <si>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</si>
  <si>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</si>
  <si>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</si>
  <si>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</si>
  <si>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</si>
  <si>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</si>
  <si>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</si>
  <si>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</si>
  <si>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</si>
  <si>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</si>
  <si>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</si>
  <si>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</si>
  <si>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</si>
  <si>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</si>
  <si>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</si>
  <si>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</si>
  <si>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</si>
  <si>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</si>
  <si>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</si>
  <si>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</si>
  <si>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</si>
  <si>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</si>
  <si>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</si>
  <si>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</si>
  <si>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</si>
  <si>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</si>
  <si>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</si>
  <si>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</si>
  <si>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</si>
  <si>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</si>
  <si>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</si>
  <si>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</si>
  <si>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</si>
  <si>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</si>
  <si>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</si>
  <si>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</si>
  <si>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</si>
  <si>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</si>
  <si>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</si>
  <si>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</si>
  <si>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</si>
  <si>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</si>
  <si>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</si>
  <si>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</si>
  <si>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</si>
  <si>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</si>
  <si>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</si>
  <si>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</si>
  <si>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</si>
  <si>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</si>
  <si>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</si>
  <si>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</si>
  <si>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</si>
  <si>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</si>
  <si>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</si>
  <si>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</si>
  <si>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</si>
  <si>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</si>
  <si>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</si>
  <si>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</si>
  <si>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</si>
  <si>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</si>
  <si>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</si>
  <si>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</si>
  <si>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</si>
  <si>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</si>
  <si>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</si>
  <si>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</si>
  <si>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</si>
  <si>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</si>
  <si>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</si>
  <si>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</si>
  <si>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</si>
  <si>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</si>
  <si>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</si>
  <si>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</si>
  <si>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</si>
  <si>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</si>
  <si>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</si>
  <si>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</si>
  <si>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</si>
  <si>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</si>
  <si>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</si>
  <si>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</si>
  <si>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</si>
  <si>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</si>
  <si>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</si>
  <si>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</si>
  <si>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</si>
  <si>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</si>
  <si>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</si>
  <si>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</si>
  <si>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</si>
  <si>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</si>
  <si>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</si>
  <si>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</si>
  <si>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</si>
  <si>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</si>
  <si>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</si>
  <si>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</si>
  <si>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</si>
  <si>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</si>
  <si>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</si>
  <si>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</si>
  <si>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</si>
  <si>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</si>
  <si>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</si>
  <si>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</si>
  <si>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</si>
  <si>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</si>
  <si>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</si>
  <si>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</si>
  <si>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</si>
  <si>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</si>
  <si>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</si>
  <si>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</si>
  <si>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</si>
  <si>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</si>
  <si>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</si>
  <si>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</si>
  <si>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</si>
  <si>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</si>
  <si>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</si>
  <si>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</si>
  <si>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</si>
  <si>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</si>
  <si>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</si>
  <si>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</si>
  <si>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</si>
  <si>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</si>
  <si>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</si>
  <si>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</si>
  <si>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</si>
  <si>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</si>
  <si>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</si>
  <si>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</si>
  <si>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</si>
  <si>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</si>
  <si>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</si>
  <si>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</si>
  <si>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</si>
  <si>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</si>
  <si>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</si>
  <si>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</si>
  <si>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</si>
  <si>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</si>
  <si>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</si>
  <si>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</si>
  <si>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</si>
  <si>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</si>
  <si>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</si>
  <si>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</si>
  <si>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</si>
  <si>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</si>
  <si>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</si>
  <si>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</si>
  <si>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</si>
  <si>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</si>
  <si>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</si>
  <si>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</si>
  <si>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</si>
  <si>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</si>
  <si>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</si>
  <si>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</si>
  <si>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</si>
  <si>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</si>
  <si>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</si>
  <si>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</si>
  <si>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</si>
  <si>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</si>
  <si>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</si>
  <si>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</si>
  <si>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</si>
  <si>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</si>
  <si>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</si>
  <si>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</si>
  <si>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</si>
  <si>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</si>
  <si>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</si>
  <si>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</si>
  <si>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</si>
  <si>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</si>
  <si>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</si>
  <si>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</si>
  <si>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</si>
  <si>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</si>
  <si>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</si>
  <si>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</si>
  <si>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</si>
  <si>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</si>
  <si>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</si>
  <si>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</si>
  <si>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</si>
  <si>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</si>
  <si>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</si>
  <si>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</si>
  <si>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</si>
  <si>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</si>
  <si>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</si>
  <si>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</si>
  <si>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</si>
  <si>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</si>
  <si>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</si>
  <si>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</si>
  <si>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</si>
  <si>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</si>
  <si>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</si>
  <si>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</si>
  <si>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</si>
  <si>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</si>
  <si>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</si>
  <si>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</si>
  <si>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</si>
  <si>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</si>
  <si>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</si>
  <si>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</si>
  <si>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</si>
  <si>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</si>
  <si>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</si>
  <si>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</si>
  <si>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</si>
  <si>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</si>
  <si>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</si>
  <si>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</si>
  <si>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</si>
  <si>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</si>
  <si>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</si>
  <si>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</si>
  <si>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</si>
  <si>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</si>
  <si>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</si>
  <si>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</si>
  <si>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</si>
  <si>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</si>
  <si>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</si>
  <si>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</si>
  <si>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</si>
  <si>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</si>
  <si>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</si>
  <si>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</si>
  <si>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</si>
  <si>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</si>
  <si>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</si>
  <si>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</si>
  <si>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</si>
  <si>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</si>
  <si>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</si>
  <si>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</si>
  <si>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</si>
  <si>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</si>
  <si>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</si>
  <si>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</si>
  <si>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</si>
  <si>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</si>
  <si>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</si>
  <si>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</si>
  <si>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</si>
  <si>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</si>
  <si>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</si>
  <si>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</si>
  <si>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</si>
  <si>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</si>
  <si>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</si>
  <si>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</si>
  <si>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</si>
  <si>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</si>
  <si>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</si>
  <si>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</si>
  <si>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</si>
  <si>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</si>
  <si>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</si>
  <si>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</si>
  <si>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</si>
  <si>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</si>
  <si>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</si>
  <si>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</si>
  <si>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</si>
  <si>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</si>
  <si>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</si>
  <si>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</si>
  <si>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</si>
  <si>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</si>
  <si>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</si>
  <si>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</si>
  <si>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</si>
  <si>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</si>
  <si>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</si>
  <si>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</si>
  <si>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</si>
  <si>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</si>
  <si>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</si>
  <si>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</si>
  <si>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</si>
  <si>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</si>
  <si>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</si>
  <si>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</si>
  <si>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</si>
  <si>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</si>
  <si>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</si>
  <si>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</si>
  <si>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</si>
  <si>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</si>
  <si>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</si>
  <si>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</si>
  <si>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</si>
  <si>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</si>
  <si>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</si>
  <si>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</si>
  <si>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</si>
  <si>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</si>
  <si>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</si>
  <si>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</si>
  <si>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</si>
  <si>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</si>
  <si>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</si>
  <si>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</si>
  <si>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</si>
  <si>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</si>
  <si>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</si>
  <si>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</si>
  <si>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</si>
  <si>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</si>
  <si>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</si>
  <si>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</si>
  <si>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</si>
  <si>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</si>
  <si>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</si>
  <si>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</si>
  <si>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</si>
  <si>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</si>
  <si>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</si>
  <si>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</si>
  <si>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</si>
  <si>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</si>
  <si>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</si>
  <si>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</si>
  <si>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</si>
  <si>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</si>
  <si>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</si>
  <si>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</si>
  <si>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</si>
  <si>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</si>
  <si>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</si>
  <si>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</si>
  <si>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</si>
  <si>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</si>
  <si>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</si>
  <si>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</si>
  <si>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</si>
  <si>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</si>
  <si>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</si>
  <si>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</si>
  <si>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</si>
  <si>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</si>
  <si>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</si>
  <si>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</si>
  <si>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</si>
  <si>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</si>
  <si>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</si>
  <si>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</si>
  <si>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</si>
  <si>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</si>
  <si>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</si>
  <si>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</si>
  <si>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</si>
  <si>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</si>
  <si>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</si>
  <si>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</si>
  <si>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</si>
  <si>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</si>
  <si>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</si>
  <si>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</si>
  <si>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</si>
  <si>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</si>
  <si>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</si>
  <si>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</si>
  <si>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</si>
  <si>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</si>
  <si>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</si>
  <si>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</si>
  <si>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</si>
  <si>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</si>
  <si>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</si>
  <si>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</si>
  <si>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</si>
  <si>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</si>
  <si>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</si>
  <si>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</si>
  <si>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</si>
  <si>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</si>
  <si>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</si>
  <si>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</si>
  <si>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</si>
  <si>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</si>
  <si>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</si>
  <si>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</si>
  <si>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</si>
  <si>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</si>
  <si>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</si>
  <si>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</si>
  <si>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</si>
  <si>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</si>
  <si>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</si>
  <si>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</si>
  <si>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</si>
  <si>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</si>
  <si>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</si>
  <si>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</si>
  <si>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</si>
  <si>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</si>
  <si>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</si>
  <si>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</si>
  <si>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</si>
  <si>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</si>
  <si>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</si>
  <si>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</si>
  <si>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</si>
  <si>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</si>
  <si>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</si>
  <si>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</si>
  <si>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</si>
  <si>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</si>
  <si>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</si>
  <si>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</si>
  <si>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</si>
  <si>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</si>
  <si>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</si>
  <si>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</si>
  <si>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</si>
  <si>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</si>
  <si>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</si>
  <si>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</si>
  <si>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</si>
  <si>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</si>
  <si>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</si>
  <si>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</si>
  <si>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</si>
  <si>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</si>
  <si>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</si>
  <si>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</si>
  <si>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</si>
  <si>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</si>
  <si>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</si>
  <si>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</si>
  <si>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</si>
  <si>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</si>
  <si>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</si>
  <si>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</si>
  <si>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</si>
  <si>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</si>
  <si>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</si>
  <si>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</si>
  <si>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</si>
  <si>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</si>
  <si>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</si>
  <si>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</si>
  <si>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</si>
  <si>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</si>
  <si>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</si>
  <si>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</si>
  <si>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</si>
  <si>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</si>
  <si>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</si>
  <si>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</si>
  <si>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</si>
  <si>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</si>
  <si>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</si>
  <si>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</si>
  <si>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</si>
  <si>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</si>
  <si>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</si>
  <si>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</si>
  <si>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</si>
  <si>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</si>
  <si>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</si>
  <si>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</si>
  <si>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</si>
  <si>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</si>
  <si>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</si>
  <si>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</si>
  <si>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</si>
  <si>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</si>
  <si>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</si>
  <si>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</si>
  <si>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</si>
  <si>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</si>
  <si>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</si>
  <si>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</si>
  <si>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</si>
  <si>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</si>
  <si>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</si>
  <si>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</si>
  <si>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</si>
  <si>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</si>
  <si>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</si>
  <si>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</si>
  <si>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</si>
  <si>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</si>
  <si>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</si>
  <si>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</si>
  <si>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</si>
  <si>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</si>
  <si>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</si>
  <si>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</si>
  <si>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</si>
  <si>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</si>
  <si>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</si>
  <si>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</si>
  <si>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</si>
  <si>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</si>
  <si>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</si>
  <si>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</si>
  <si>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</si>
  <si>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</si>
  <si>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</si>
  <si>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</si>
  <si>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</si>
  <si>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</si>
  <si>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</si>
  <si>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</si>
  <si>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</si>
  <si>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</si>
  <si>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</si>
  <si>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</si>
  <si>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</si>
  <si>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</si>
  <si>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</si>
  <si>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</si>
  <si>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</si>
  <si>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</si>
  <si>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</si>
  <si>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</si>
  <si>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</si>
  <si>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</si>
  <si>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</si>
  <si>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</si>
  <si>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</si>
  <si>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</si>
  <si>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</si>
  <si>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</si>
  <si>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</si>
  <si>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</si>
  <si>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</si>
  <si>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</si>
  <si>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</si>
  <si>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</si>
  <si>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</si>
  <si>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</si>
  <si>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</si>
  <si>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</si>
  <si>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</si>
  <si>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</si>
  <si>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</si>
  <si>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</si>
  <si>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</si>
  <si>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</si>
  <si>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</si>
  <si>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</si>
  <si>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</si>
  <si>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</si>
  <si>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</si>
  <si>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</si>
  <si>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</si>
  <si>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</si>
  <si>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</si>
  <si>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</si>
  <si>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</si>
  <si>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</si>
  <si>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</si>
  <si>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</si>
  <si>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</si>
  <si>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</si>
  <si>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</si>
  <si>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</si>
  <si>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</si>
  <si>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</si>
  <si>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</si>
  <si>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</si>
  <si>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</si>
  <si>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</si>
  <si>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</si>
  <si>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</si>
  <si>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</si>
  <si>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</si>
  <si>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</si>
  <si>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</si>
  <si>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</si>
  <si>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</si>
  <si>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</si>
  <si>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</si>
  <si>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</si>
  <si>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</si>
  <si>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</si>
  <si>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</si>
  <si>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</si>
  <si>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</si>
  <si>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</si>
  <si>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</si>
  <si>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</si>
  <si>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</si>
  <si>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</si>
  <si>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</si>
  <si>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</si>
  <si>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</si>
  <si>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</si>
  <si>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</si>
  <si>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</si>
  <si>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</si>
  <si>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</si>
  <si>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</si>
  <si>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</si>
  <si>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</si>
  <si>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</si>
  <si>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</si>
  <si>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</si>
  <si>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</si>
  <si>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</si>
  <si>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</si>
  <si>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</si>
  <si>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</si>
  <si>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</si>
  <si>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</si>
  <si>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</si>
  <si>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</si>
  <si>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</si>
  <si>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</si>
  <si>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</si>
  <si>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</si>
  <si>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</si>
  <si>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</si>
  <si>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</si>
  <si>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</si>
  <si>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</si>
  <si>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</si>
  <si>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</si>
  <si>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</si>
  <si>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</si>
  <si>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</si>
  <si>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</si>
  <si>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</si>
  <si>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</si>
  <si>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</si>
  <si>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</si>
  <si>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</si>
  <si>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</si>
  <si>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</si>
  <si>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</si>
  <si>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</si>
  <si>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</si>
  <si>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</si>
  <si>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</si>
  <si>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</si>
  <si>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</si>
  <si>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</si>
  <si>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</si>
  <si>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</si>
  <si>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</si>
  <si>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</si>
  <si>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</si>
  <si>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</si>
  <si>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</si>
  <si>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</si>
  <si>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</si>
  <si>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</si>
  <si>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</si>
  <si>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</si>
  <si>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</si>
  <si>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</si>
  <si>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</si>
  <si>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</si>
  <si>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</si>
  <si>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</si>
  <si>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</si>
  <si>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</si>
  <si>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</si>
  <si>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</si>
  <si>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</si>
  <si>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</si>
  <si>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</si>
  <si>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</si>
  <si>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</si>
  <si>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</si>
  <si>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</si>
  <si>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</si>
  <si>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</si>
  <si>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</si>
  <si>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</si>
  <si>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</si>
  <si>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</si>
  <si>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</si>
  <si>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</si>
  <si>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</si>
  <si>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</si>
  <si>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</si>
  <si>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</si>
  <si>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</si>
  <si>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</si>
  <si>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</si>
  <si>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</si>
  <si>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</si>
  <si>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</si>
  <si>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</si>
  <si>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</si>
  <si>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</si>
  <si>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</si>
  <si>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</si>
  <si>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</si>
  <si>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</si>
  <si>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</si>
  <si>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</si>
  <si>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</si>
  <si>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</si>
  <si>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</si>
  <si>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</si>
  <si>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</si>
  <si>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</si>
  <si>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</si>
  <si>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</si>
  <si>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</si>
  <si>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</si>
  <si>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</si>
  <si>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</si>
  <si>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</si>
  <si>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</si>
  <si>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</si>
  <si>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</si>
  <si>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</si>
  <si>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</si>
  <si>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</si>
  <si>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</si>
  <si>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</si>
  <si>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</si>
  <si>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</si>
  <si>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</si>
  <si>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</si>
  <si>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</si>
  <si>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</si>
  <si>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</si>
  <si>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</si>
  <si>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</si>
  <si>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</si>
  <si>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</si>
  <si>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</si>
  <si>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</si>
  <si>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</si>
  <si>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</si>
  <si>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</si>
  <si>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</si>
  <si>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</si>
  <si>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</si>
  <si>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</si>
  <si>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</si>
  <si>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</si>
  <si>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</si>
  <si>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</si>
  <si>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</si>
  <si>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</si>
  <si>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</si>
  <si>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</si>
  <si>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</si>
  <si>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</si>
  <si>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</si>
  <si>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</si>
  <si>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</si>
  <si>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</si>
  <si>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</si>
  <si>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</si>
  <si>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</si>
  <si>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</si>
  <si>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</si>
  <si>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</si>
  <si>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</si>
  <si>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</si>
  <si>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</si>
  <si>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</si>
  <si>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</si>
  <si>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</si>
  <si>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</si>
  <si>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</si>
  <si>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</si>
  <si>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</si>
  <si>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</si>
  <si>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</si>
  <si>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</si>
  <si>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</si>
  <si>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</si>
  <si>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</si>
  <si>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</si>
  <si>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</si>
  <si>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</si>
  <si>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</si>
  <si>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</si>
  <si>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</si>
  <si>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</si>
  <si>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</si>
  <si>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</si>
  <si>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</si>
  <si>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</si>
  <si>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</si>
  <si>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</si>
  <si>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</si>
  <si>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</si>
  <si>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</si>
  <si>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</si>
  <si>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</si>
  <si>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</si>
  <si>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</si>
  <si>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</si>
  <si>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</si>
  <si>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</si>
  <si>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</si>
  <si>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</si>
  <si>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</si>
  <si>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</si>
  <si>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</si>
  <si>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</si>
  <si>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</si>
  <si>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</si>
  <si>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</si>
  <si>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</si>
  <si>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</si>
  <si>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</si>
  <si>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</si>
  <si>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</si>
  <si>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</si>
  <si>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</si>
  <si>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</si>
  <si>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</si>
  <si>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</si>
  <si>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</si>
  <si>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</si>
  <si>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</si>
  <si>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</si>
  <si>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</si>
  <si>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</si>
  <si>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</si>
  <si>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</si>
  <si>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</si>
  <si>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</si>
  <si>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</si>
  <si>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</si>
  <si>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</si>
  <si>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</si>
  <si>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</si>
  <si>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</si>
  <si>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</si>
  <si>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</si>
  <si>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</si>
  <si>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</si>
  <si>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</si>
  <si>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</si>
  <si>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</si>
  <si>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</si>
  <si>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</si>
  <si>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</si>
  <si>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</si>
  <si>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</si>
  <si>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</si>
  <si>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</si>
  <si>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</si>
  <si>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</si>
  <si>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</si>
  <si>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</si>
  <si>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</si>
  <si>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</si>
  <si>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</si>
  <si>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</si>
  <si>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</si>
  <si>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</si>
  <si>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</si>
  <si>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</si>
  <si>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</si>
  <si>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</si>
  <si>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</si>
  <si>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</si>
  <si>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</si>
  <si>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</si>
  <si>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</si>
  <si>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</si>
  <si>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</si>
  <si>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</si>
  <si>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</si>
  <si>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</si>
  <si>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</si>
  <si>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</si>
  <si>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</si>
  <si>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</si>
  <si>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</si>
  <si>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</si>
  <si>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</si>
  <si>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</si>
  <si>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</si>
  <si>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</si>
  <si>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</si>
  <si>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</si>
  <si>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</si>
  <si>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</si>
  <si>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</si>
  <si>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</si>
  <si>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</si>
  <si>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</si>
  <si>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</si>
  <si>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</si>
  <si>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</si>
  <si>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</si>
  <si>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</si>
  <si>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</si>
  <si>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</si>
  <si>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</si>
  <si>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</si>
  <si>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</si>
  <si>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</si>
  <si>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</si>
  <si>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</si>
  <si>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</si>
  <si>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</si>
  <si>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</si>
  <si>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</si>
  <si>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</si>
  <si>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</si>
  <si>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</si>
  <si>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</si>
  <si>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</si>
  <si>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</si>
  <si>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</si>
  <si>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</si>
  <si>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</si>
  <si>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</si>
  <si>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</si>
  <si>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</si>
  <si>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</si>
  <si>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</si>
  <si>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</si>
  <si>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</si>
  <si>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</si>
  <si>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</si>
  <si>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</si>
  <si>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</si>
  <si>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</si>
  <si>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</si>
  <si>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</si>
  <si>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</si>
  <si>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</si>
  <si>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</si>
  <si>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</si>
  <si>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</si>
  <si>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</si>
  <si>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</si>
  <si>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</si>
  <si>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</si>
  <si>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</si>
  <si>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</si>
  <si>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</si>
  <si>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</si>
  <si>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</si>
  <si>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</si>
  <si>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</si>
  <si>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</si>
  <si>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</si>
  <si>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</si>
  <si>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</si>
  <si>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</si>
  <si>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</si>
  <si>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</si>
  <si>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</si>
  <si>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</si>
  <si>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</si>
  <si>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</si>
  <si>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</si>
  <si>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</si>
  <si>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</si>
  <si>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</si>
  <si>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</si>
  <si>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</si>
  <si>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</si>
  <si>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</si>
  <si>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</si>
  <si>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</si>
  <si>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</si>
  <si>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</si>
  <si>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</si>
  <si>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</si>
  <si>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</si>
  <si>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</si>
  <si>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</si>
  <si>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</si>
  <si>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</si>
  <si>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</si>
  <si>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</si>
  <si>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</si>
  <si>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</si>
  <si>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</si>
  <si>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</si>
  <si>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</si>
  <si>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</si>
  <si>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</si>
  <si>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</si>
  <si>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</si>
  <si>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</si>
  <si>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</si>
  <si>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</si>
  <si>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</si>
  <si>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</si>
  <si>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</si>
  <si>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</si>
  <si>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</si>
  <si>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</si>
  <si>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</si>
  <si>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</si>
  <si>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</si>
  <si>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</si>
  <si>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</si>
  <si>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</si>
  <si>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</si>
  <si>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</si>
  <si>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</si>
  <si>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</si>
  <si>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</si>
  <si>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</si>
  <si>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</si>
  <si>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</si>
  <si>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</si>
  <si>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</si>
  <si>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</si>
  <si>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</si>
  <si>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</si>
  <si>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</si>
  <si>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</si>
  <si>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</si>
  <si>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</si>
  <si>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</si>
  <si>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</si>
  <si>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</si>
  <si>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</si>
  <si>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</si>
  <si>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</si>
  <si>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</si>
  <si>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</si>
  <si>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</si>
  <si>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</si>
  <si>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</si>
  <si>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</si>
  <si>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</si>
  <si>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</si>
  <si>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</si>
  <si>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</si>
  <si>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</si>
  <si>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</si>
  <si>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</si>
  <si>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</si>
  <si>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</si>
  <si>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</si>
  <si>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</si>
  <si>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</si>
  <si>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</si>
  <si>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</si>
  <si>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</si>
  <si>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</si>
  <si>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</si>
  <si>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</si>
  <si>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</si>
  <si>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</si>
  <si>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</si>
  <si>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</si>
  <si>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</si>
  <si>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</si>
  <si>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</si>
  <si>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</si>
  <si>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</si>
  <si>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</si>
  <si>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</si>
  <si>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</si>
  <si>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</si>
  <si>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</si>
  <si>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</si>
  <si>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</si>
  <si>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</si>
  <si>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</si>
  <si>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</si>
  <si>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</si>
  <si>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</si>
  <si>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</si>
  <si>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</si>
  <si>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</si>
  <si>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</si>
  <si>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</si>
  <si>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</si>
  <si>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</si>
  <si>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</si>
  <si>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</si>
  <si>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</si>
  <si>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</si>
  <si>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</si>
  <si>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</si>
  <si>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</si>
  <si>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</si>
  <si>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</si>
  <si>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</si>
  <si>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</si>
  <si>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</si>
  <si>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</si>
  <si>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</si>
  <si>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</si>
  <si>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</si>
  <si>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</si>
  <si>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</si>
  <si>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</si>
  <si>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</si>
  <si>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</si>
  <si>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</si>
  <si>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</si>
  <si>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</si>
  <si>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</si>
  <si>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</si>
  <si>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</si>
  <si>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</si>
  <si>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</si>
  <si>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</si>
  <si>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</si>
  <si>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</si>
  <si>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</si>
  <si>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</si>
  <si>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</si>
  <si>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</si>
  <si>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</si>
  <si>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</si>
  <si>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</si>
  <si>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</si>
  <si>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</si>
  <si>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</si>
  <si>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</si>
  <si>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</si>
  <si>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</si>
  <si>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</si>
  <si>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</si>
  <si>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</si>
  <si>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</si>
  <si>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</si>
  <si>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</si>
  <si>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</si>
  <si>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</si>
  <si>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</si>
  <si>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</si>
  <si>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</si>
  <si>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</si>
  <si>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</si>
  <si>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</si>
  <si>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</si>
  <si>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</si>
  <si>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</si>
  <si>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</si>
  <si>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</si>
  <si>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</si>
  <si>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</si>
  <si>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</si>
  <si>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</si>
  <si>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</si>
  <si>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</si>
  <si>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</si>
  <si>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</si>
  <si>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</si>
  <si>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</si>
  <si>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</si>
  <si>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</si>
  <si>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</si>
  <si>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</si>
  <si>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</si>
  <si>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</si>
  <si>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</si>
  <si>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</si>
  <si>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</si>
  <si>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</si>
  <si>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</si>
  <si>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</si>
  <si>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</si>
  <si>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</si>
  <si>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</si>
  <si>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</si>
  <si>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</si>
  <si>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</si>
  <si>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</si>
  <si>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</si>
  <si>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</si>
  <si>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</si>
  <si>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</si>
  <si>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</si>
  <si>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</si>
  <si>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</si>
  <si>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</si>
  <si>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</si>
  <si>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</si>
  <si>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</si>
  <si>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</si>
  <si>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</si>
  <si>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</si>
  <si>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</si>
  <si>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</si>
  <si>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</si>
  <si>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</si>
  <si>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</si>
  <si>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</si>
  <si>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</si>
  <si>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</si>
  <si>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</si>
  <si>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</si>
  <si>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</si>
  <si>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</si>
  <si>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</si>
  <si>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</si>
  <si>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</si>
  <si>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</si>
  <si>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</si>
  <si>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</si>
  <si>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</si>
  <si>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</si>
  <si>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</si>
  <si>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</si>
  <si>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</si>
  <si>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</si>
  <si>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</si>
  <si>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</si>
  <si>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</si>
  <si>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</si>
  <si>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</si>
  <si>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</si>
  <si>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</si>
  <si>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</si>
  <si>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</si>
  <si>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</si>
  <si>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</si>
  <si>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</si>
  <si>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</si>
  <si>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</si>
  <si>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</si>
  <si>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</si>
  <si>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</si>
  <si>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</si>
  <si>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</si>
  <si>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</si>
  <si>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</si>
  <si>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</si>
  <si>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</si>
  <si>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</si>
  <si>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</si>
  <si>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</si>
  <si>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</si>
  <si>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</si>
  <si>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</si>
  <si>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</si>
  <si>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</si>
  <si>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</si>
  <si>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</si>
  <si>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</si>
  <si>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</si>
  <si>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</si>
  <si>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</si>
  <si>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</si>
  <si>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</si>
  <si>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</si>
  <si>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</si>
  <si>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</si>
  <si>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</si>
  <si>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</si>
  <si>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</si>
  <si>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</si>
  <si>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</si>
  <si>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</si>
  <si>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</si>
  <si>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</si>
  <si>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</si>
  <si>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</si>
  <si>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</si>
  <si>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</si>
  <si>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</si>
  <si>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</si>
  <si>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</si>
  <si>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</si>
  <si>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</si>
  <si>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</si>
  <si>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</si>
  <si>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</si>
  <si>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</si>
  <si>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</si>
  <si>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</si>
  <si>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</si>
  <si>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</si>
  <si>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</si>
  <si>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</si>
  <si>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</si>
  <si>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</si>
  <si>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</si>
  <si>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</si>
  <si>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</si>
  <si>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</si>
  <si>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</si>
  <si>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</si>
  <si>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</si>
  <si>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</si>
  <si>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</si>
  <si>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</si>
  <si>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</si>
  <si>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</si>
  <si>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</si>
  <si>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</si>
  <si>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</si>
  <si>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</si>
  <si>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</si>
  <si>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</si>
  <si>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</si>
  <si>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</si>
  <si>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</si>
  <si>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</si>
  <si>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</si>
  <si>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</si>
  <si>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</si>
  <si>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</si>
  <si>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</si>
  <si>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</si>
  <si>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</si>
  <si>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</si>
  <si>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</si>
  <si>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</si>
  <si>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</si>
  <si>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</si>
  <si>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</si>
  <si>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</si>
  <si>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</si>
  <si>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</si>
  <si>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</si>
  <si>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</si>
  <si>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</si>
  <si>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</si>
  <si>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</si>
  <si>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</si>
  <si>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</si>
  <si>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</si>
  <si>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</si>
  <si>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</si>
  <si>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</si>
  <si>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</si>
  <si>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</si>
  <si>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</si>
  <si>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</si>
  <si>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</si>
  <si>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</si>
  <si>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</si>
  <si>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</si>
  <si>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</si>
  <si>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</si>
  <si>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</si>
  <si>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</si>
  <si>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</si>
  <si>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</si>
  <si>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</si>
  <si>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</si>
  <si>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</si>
  <si>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</si>
  <si>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</si>
  <si>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</si>
  <si>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</si>
  <si>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</si>
  <si>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</si>
  <si>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</si>
  <si>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</si>
  <si>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</si>
  <si>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</si>
  <si>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</si>
  <si>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</si>
  <si>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</si>
  <si>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</si>
  <si>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</si>
  <si>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</si>
  <si>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</si>
  <si>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</si>
  <si>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</si>
  <si>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</si>
  <si>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</si>
  <si>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</si>
  <si>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</si>
  <si>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</si>
  <si>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</si>
  <si>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</si>
  <si>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</si>
  <si>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</si>
  <si>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</si>
  <si>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</si>
  <si>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</si>
  <si>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</si>
  <si>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</si>
  <si>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</si>
  <si>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</si>
  <si>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</si>
  <si>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</si>
  <si>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</si>
  <si>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</si>
  <si>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</si>
  <si>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</si>
  <si>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</si>
  <si>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</si>
  <si>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</si>
  <si>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</si>
  <si>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</si>
  <si>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</si>
  <si>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</si>
  <si>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</si>
  <si>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</si>
  <si>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</si>
  <si>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</si>
  <si>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</si>
  <si>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</si>
  <si>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</si>
  <si>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</si>
  <si>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</si>
  <si>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</si>
  <si>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</si>
  <si>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</si>
  <si>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</si>
  <si>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</si>
  <si>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</si>
  <si>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</si>
  <si>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</si>
  <si>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</si>
  <si>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</si>
  <si>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</si>
  <si>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</si>
  <si>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</si>
  <si>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</si>
  <si>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</si>
  <si>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</si>
  <si>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</si>
  <si>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</si>
  <si>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</si>
  <si>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</si>
  <si>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</si>
  <si>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</si>
  <si>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</si>
  <si>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</si>
  <si>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</si>
  <si>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</si>
  <si>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</si>
  <si>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</si>
  <si>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</si>
  <si>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</si>
  <si>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</si>
  <si>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</si>
  <si>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</si>
  <si>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</si>
  <si>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</si>
  <si>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</si>
  <si>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</si>
  <si>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</si>
  <si>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</si>
  <si>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</si>
  <si>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</si>
  <si>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</si>
  <si>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</si>
  <si>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</si>
  <si>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</si>
  <si>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</si>
  <si>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</si>
  <si>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</si>
  <si>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</si>
  <si>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</si>
  <si>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</si>
  <si>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</si>
  <si>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</si>
  <si>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</si>
  <si>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</si>
  <si>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</si>
  <si>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</si>
  <si>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</si>
  <si>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</si>
  <si>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</si>
  <si>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</si>
  <si>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</si>
  <si>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</si>
  <si>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</si>
  <si>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</si>
  <si>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</si>
  <si>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</si>
  <si>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</si>
  <si>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</si>
  <si>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</si>
  <si>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</si>
  <si>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</si>
  <si>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</si>
  <si>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</si>
  <si>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</si>
  <si>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</si>
  <si>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</si>
  <si>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</si>
  <si>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</si>
  <si>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</si>
  <si>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</si>
  <si>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</si>
  <si>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</si>
  <si>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</si>
  <si>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</si>
  <si>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</si>
  <si>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</si>
  <si>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</si>
  <si>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</si>
  <si>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</si>
  <si>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</si>
  <si>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</si>
  <si>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</si>
  <si>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</si>
  <si>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</si>
  <si>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</si>
  <si>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</si>
  <si>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</si>
  <si>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</si>
  <si>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</si>
  <si>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</si>
  <si>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</si>
  <si>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</si>
  <si>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</si>
  <si>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</si>
  <si>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</si>
  <si>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</si>
  <si>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</si>
  <si>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</si>
  <si>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</si>
  <si>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</si>
  <si>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</si>
  <si>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</si>
  <si>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</si>
  <si>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</si>
  <si>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</si>
  <si>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</si>
  <si>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</si>
  <si>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</si>
  <si>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</si>
  <si>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</si>
  <si>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</si>
  <si>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</si>
  <si>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</si>
  <si>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</si>
  <si>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</si>
  <si>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</si>
  <si>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</si>
  <si>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</si>
  <si>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</si>
  <si>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</si>
  <si>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</si>
  <si>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</si>
  <si>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</si>
  <si>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</si>
  <si>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</si>
  <si>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</si>
  <si>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</si>
  <si>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</si>
  <si>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</si>
  <si>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</si>
  <si>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</si>
  <si>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</si>
  <si>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</si>
  <si>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</si>
  <si>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</si>
  <si>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</si>
  <si>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</si>
  <si>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</si>
  <si>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</si>
  <si>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</si>
  <si>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</si>
  <si>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</si>
  <si>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</si>
  <si>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</si>
  <si>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</si>
  <si>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</si>
  <si>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</si>
  <si>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</si>
  <si>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</si>
  <si>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</si>
  <si>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</si>
  <si>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</si>
  <si>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</si>
  <si>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</si>
  <si>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</si>
  <si>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</si>
  <si>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</si>
  <si>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</si>
  <si>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</si>
  <si>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</si>
  <si>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</si>
  <si>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</si>
  <si>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</si>
  <si>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</si>
  <si>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</si>
  <si>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</si>
  <si>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</si>
  <si>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</si>
  <si>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</si>
  <si>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</si>
  <si>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</si>
  <si>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</si>
  <si>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</si>
  <si>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</si>
  <si>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</si>
  <si>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</si>
  <si>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</si>
  <si>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</si>
  <si>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</si>
  <si>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</si>
  <si>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</si>
  <si>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</si>
  <si>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</si>
  <si>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</si>
  <si>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</si>
  <si>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</si>
  <si>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</si>
  <si>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</si>
  <si>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</si>
  <si>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</si>
  <si>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</si>
  <si>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</si>
  <si>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</si>
  <si>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</si>
  <si>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</si>
  <si>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</si>
  <si>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</si>
  <si>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</si>
  <si>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</si>
  <si>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</si>
  <si>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</si>
  <si>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</si>
  <si>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</si>
  <si>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</si>
  <si>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</si>
  <si>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</si>
  <si>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</si>
  <si>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</si>
  <si>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</si>
  <si>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</si>
  <si>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</si>
  <si>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</si>
  <si>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</si>
  <si>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</si>
  <si>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</si>
  <si>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</si>
  <si>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</si>
  <si>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</si>
  <si>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</si>
  <si>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</si>
  <si>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</si>
  <si>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</si>
  <si>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</si>
  <si>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</si>
  <si>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</si>
  <si>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</si>
  <si>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</si>
  <si>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</si>
  <si>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</si>
  <si>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</si>
  <si>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</si>
  <si>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</si>
  <si>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</si>
  <si>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</si>
  <si>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</si>
  <si>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</si>
  <si>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</si>
  <si>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</si>
  <si>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</si>
  <si>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</si>
  <si>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</si>
  <si>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</si>
  <si>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</si>
  <si>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</si>
  <si>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</si>
  <si>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</si>
  <si>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</si>
  <si>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</si>
  <si>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</si>
  <si>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</si>
  <si>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</si>
  <si>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</si>
  <si>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</si>
  <si>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</si>
  <si>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</si>
  <si>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</si>
  <si>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</si>
  <si>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</si>
  <si>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</si>
  <si>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</si>
  <si>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</si>
  <si>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</si>
  <si>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</si>
  <si>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</si>
  <si>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</si>
  <si>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</si>
  <si>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</si>
  <si>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</si>
  <si>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</si>
  <si>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</si>
  <si>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</si>
  <si>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</si>
  <si>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</si>
  <si>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</si>
  <si>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</si>
  <si>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</si>
  <si>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</si>
  <si>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</si>
  <si>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</si>
  <si>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</si>
  <si>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</si>
  <si>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</si>
  <si>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</si>
  <si>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</si>
  <si>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</si>
  <si>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</si>
  <si>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</si>
  <si>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</si>
  <si>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</si>
  <si>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</si>
  <si>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</si>
  <si>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</si>
  <si>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</si>
  <si>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</si>
  <si>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</si>
  <si>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</si>
  <si>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</si>
  <si>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</si>
  <si>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</si>
  <si>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</si>
  <si>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</si>
  <si>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</si>
  <si>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</si>
  <si>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</si>
  <si>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</si>
  <si>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</si>
  <si>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</si>
  <si>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</si>
  <si>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</si>
  <si>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</si>
  <si>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</si>
  <si>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</si>
  <si>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</si>
  <si>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</si>
  <si>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</si>
  <si>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</si>
  <si>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</si>
  <si>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</si>
  <si>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</si>
  <si>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</si>
  <si>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</si>
  <si>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</si>
  <si>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</si>
  <si>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</si>
  <si>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</si>
  <si>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</si>
  <si>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</si>
  <si>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</si>
  <si>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</si>
  <si>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</si>
  <si>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</si>
  <si>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</si>
  <si>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</si>
  <si>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</si>
  <si>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</si>
  <si>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</si>
  <si>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</si>
  <si>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</si>
  <si>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</si>
  <si>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</si>
  <si>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</si>
  <si>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</si>
  <si>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</si>
  <si>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</si>
  <si>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</si>
  <si>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</si>
  <si>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</si>
  <si>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</si>
  <si>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</si>
  <si>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</si>
  <si>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</si>
  <si>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</si>
  <si>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</si>
  <si>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</si>
  <si>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</si>
  <si>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</si>
  <si>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</si>
  <si>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</si>
  <si>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</si>
  <si>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</si>
  <si>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</si>
  <si>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</si>
  <si>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</si>
  <si>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</si>
  <si>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</si>
  <si>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</si>
  <si>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</si>
  <si>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</si>
  <si>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</si>
  <si>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</si>
  <si>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</si>
  <si>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</si>
  <si>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</si>
  <si>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</si>
  <si>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</si>
  <si>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</si>
  <si>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</si>
  <si>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</si>
  <si>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</si>
  <si>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</si>
  <si>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</si>
  <si>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</si>
  <si>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</si>
  <si>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</si>
  <si>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</si>
  <si>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</si>
  <si>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</si>
  <si>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</si>
  <si>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</si>
  <si>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</si>
  <si>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</si>
  <si>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</si>
  <si>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</si>
  <si>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</si>
  <si>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</si>
  <si>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</si>
  <si>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</si>
  <si>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</si>
  <si>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</si>
  <si>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</si>
  <si>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</si>
  <si>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</si>
  <si>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</si>
  <si>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</si>
  <si>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</si>
  <si>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</si>
  <si>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</si>
  <si>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</si>
  <si>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</si>
  <si>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</si>
  <si>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</si>
  <si>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</si>
  <si>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</si>
  <si>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</si>
  <si>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</si>
  <si>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</si>
  <si>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</si>
  <si>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</si>
  <si>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</si>
  <si>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</si>
  <si>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</si>
  <si>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</si>
  <si>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</si>
  <si>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</si>
  <si>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</si>
  <si>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</si>
  <si>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</si>
  <si>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</si>
  <si>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</si>
  <si>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</si>
  <si>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</si>
  <si>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</si>
  <si>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</si>
  <si>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</si>
  <si>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</si>
  <si>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</si>
  <si>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</si>
  <si>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</si>
  <si>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</si>
  <si>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</si>
  <si>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</si>
  <si>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</si>
  <si>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</si>
  <si>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</si>
  <si>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</si>
  <si>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</si>
  <si>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</si>
  <si>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</si>
  <si>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</si>
  <si>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</si>
  <si>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</si>
  <si>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</si>
  <si>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</si>
  <si>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</si>
  <si>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</si>
  <si>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</si>
  <si>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</si>
  <si>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</si>
  <si>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</si>
  <si>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</si>
  <si>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</si>
  <si>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</si>
  <si>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</si>
  <si>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</si>
  <si>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</si>
  <si>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</si>
  <si>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</si>
  <si>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</si>
  <si>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</si>
  <si>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</si>
  <si>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</si>
  <si>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</si>
  <si>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</si>
  <si>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</si>
  <si>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</si>
  <si>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</si>
  <si>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</si>
  <si>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</si>
  <si>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</si>
  <si>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</si>
  <si>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</si>
  <si>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</si>
  <si>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</si>
  <si>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</si>
  <si>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</si>
  <si>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</si>
  <si>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</si>
  <si>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</si>
  <si>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</si>
  <si>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</si>
  <si>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</si>
  <si>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</si>
  <si>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</si>
  <si>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</si>
  <si>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</si>
  <si>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</si>
  <si>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</si>
  <si>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</si>
  <si>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</si>
  <si>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</si>
  <si>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</si>
  <si>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</si>
  <si>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</si>
  <si>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</si>
  <si>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</si>
  <si>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</si>
  <si>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</si>
  <si>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</si>
  <si>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</si>
  <si>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</si>
  <si>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</si>
  <si>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</si>
  <si>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</si>
  <si>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</si>
  <si>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</si>
  <si>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</si>
  <si>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</si>
  <si>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</si>
  <si>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</si>
  <si>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</si>
  <si>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</si>
  <si>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</si>
  <si>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</si>
  <si>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</si>
  <si>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</si>
  <si>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</si>
  <si>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</si>
  <si>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</si>
  <si>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</si>
  <si>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</si>
  <si>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</si>
  <si>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</si>
  <si>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</si>
  <si>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</si>
  <si>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</si>
  <si>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</si>
  <si>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</si>
  <si>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</si>
  <si>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</si>
  <si>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</si>
  <si>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</si>
  <si>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</si>
  <si>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</si>
  <si>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</si>
  <si>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</si>
  <si>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</si>
  <si>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</si>
  <si>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</si>
  <si>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</si>
  <si>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</si>
  <si>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</si>
  <si>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</si>
  <si>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</si>
  <si>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</si>
  <si>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</si>
  <si>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</si>
  <si>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</si>
  <si>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</si>
  <si>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</si>
  <si>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</si>
  <si>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</si>
  <si>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</si>
  <si>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</si>
  <si>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</si>
  <si>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</si>
  <si>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</si>
  <si>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</si>
  <si>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</si>
  <si>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</si>
  <si>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</si>
  <si>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</si>
  <si>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</si>
  <si>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</si>
  <si>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</si>
  <si>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</si>
  <si>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</si>
  <si>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</si>
  <si>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</si>
  <si>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</si>
  <si>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</si>
  <si>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</si>
  <si>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</si>
  <si>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</si>
  <si>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</si>
  <si>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</si>
  <si>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</si>
  <si>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</si>
  <si>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</si>
  <si>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</si>
  <si>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</si>
  <si>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</si>
  <si>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</si>
  <si>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</si>
  <si>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</si>
  <si>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</si>
  <si>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</si>
  <si>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</si>
  <si>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</si>
  <si>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</si>
  <si>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</si>
  <si>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</si>
  <si>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</si>
  <si>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</si>
  <si>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</si>
  <si>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</si>
  <si>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</si>
  <si>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</si>
  <si>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</si>
  <si>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</si>
  <si>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</si>
  <si>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</si>
  <si>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</si>
  <si>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</si>
  <si>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</si>
  <si>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</si>
  <si>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</si>
  <si>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</si>
  <si>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</si>
  <si>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</si>
  <si>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</si>
  <si>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</si>
  <si>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</si>
  <si>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</si>
  <si>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</si>
  <si>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</si>
  <si>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</si>
  <si>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</si>
  <si>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</si>
  <si>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</si>
  <si>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</si>
  <si>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</si>
  <si>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</si>
  <si>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</si>
  <si>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</si>
  <si>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</si>
  <si>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</si>
  <si>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</si>
  <si>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</si>
  <si>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</si>
  <si>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</si>
  <si>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</si>
  <si>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</si>
  <si>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</si>
  <si>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</si>
  <si>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</si>
  <si>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</si>
  <si>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</si>
  <si>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</si>
  <si>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</si>
  <si>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</si>
  <si>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</si>
  <si>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</si>
  <si>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</si>
  <si>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</si>
  <si>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</si>
  <si>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</si>
  <si>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</si>
  <si>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</si>
  <si>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</si>
  <si>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</si>
  <si>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</si>
  <si>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</si>
  <si>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</si>
  <si>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</si>
  <si>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</si>
  <si>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</si>
  <si>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</si>
  <si>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</si>
  <si>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</si>
  <si>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</si>
  <si>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</si>
  <si>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</si>
  <si>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</si>
  <si>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</si>
  <si>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</si>
  <si>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</si>
  <si>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</si>
  <si>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</si>
  <si>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</si>
  <si>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</si>
  <si>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</si>
  <si>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</si>
  <si>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</si>
  <si>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</si>
  <si>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</si>
  <si>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</si>
  <si>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</si>
  <si>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</si>
  <si>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</si>
  <si>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</si>
  <si>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</si>
  <si>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</si>
  <si>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</si>
  <si>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</si>
  <si>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</si>
  <si>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</si>
  <si>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</si>
  <si>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</si>
  <si>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</si>
  <si>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</si>
  <si>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</si>
  <si>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</si>
  <si>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</si>
  <si>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</si>
  <si>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</si>
  <si>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</si>
  <si>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</si>
  <si>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</si>
  <si>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</si>
  <si>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</si>
  <si>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</si>
  <si>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</si>
  <si>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</si>
  <si>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</si>
  <si>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</si>
  <si>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</si>
  <si>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</si>
  <si>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</si>
  <si>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</si>
  <si>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</si>
  <si>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</si>
  <si>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</si>
  <si>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</si>
  <si>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</si>
  <si>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</si>
  <si>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</si>
  <si>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</si>
  <si>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</si>
  <si>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</si>
  <si>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</si>
  <si>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</si>
  <si>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</si>
  <si>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</si>
  <si>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</si>
  <si>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</si>
  <si>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</si>
  <si>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</si>
  <si>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</si>
  <si>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</si>
  <si>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</si>
  <si>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</si>
  <si>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</si>
  <si>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</si>
  <si>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</si>
  <si>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</si>
  <si>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</si>
  <si>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</si>
  <si>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</si>
  <si>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</si>
  <si>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</si>
  <si>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</si>
  <si>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</si>
  <si>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</si>
  <si>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</si>
  <si>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</si>
  <si>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</si>
  <si>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</si>
  <si>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</si>
  <si>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</si>
  <si>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</si>
  <si>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</si>
  <si>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</si>
  <si>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</si>
  <si>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</si>
  <si>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</si>
  <si>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</si>
  <si>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</si>
  <si>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</si>
  <si>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</si>
  <si>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</si>
  <si>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</si>
  <si>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</si>
  <si>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</si>
  <si>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</si>
  <si>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</si>
  <si>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</si>
  <si>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</si>
  <si>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</si>
  <si>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</si>
  <si>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</si>
  <si>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</si>
  <si>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</si>
  <si>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</si>
  <si>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</si>
  <si>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</si>
  <si>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</si>
  <si>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</si>
  <si>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</si>
  <si>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</si>
  <si>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</si>
  <si>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</si>
  <si>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</si>
  <si>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</si>
  <si>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</si>
  <si>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</si>
  <si>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</si>
  <si>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</si>
  <si>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</si>
  <si>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</si>
  <si>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</si>
  <si>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</si>
  <si>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</si>
  <si>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</si>
  <si>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</si>
  <si>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</si>
  <si>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</si>
  <si>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</si>
  <si>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</si>
  <si>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</si>
  <si>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</si>
  <si>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</si>
  <si>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</si>
  <si>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</si>
  <si>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</si>
  <si>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</si>
  <si>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</si>
  <si>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</si>
  <si>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</si>
  <si>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</si>
  <si>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</si>
  <si>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</si>
  <si>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</si>
  <si>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</si>
  <si>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</si>
  <si>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</si>
  <si>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</si>
  <si>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</si>
  <si>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</si>
  <si>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</si>
  <si>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</si>
  <si>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</si>
  <si>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</si>
  <si>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</si>
  <si>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</si>
  <si>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</si>
  <si>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</si>
  <si>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</si>
  <si>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</si>
  <si>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</si>
  <si>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</si>
  <si>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</si>
  <si>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</si>
  <si>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</si>
  <si>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</si>
  <si>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</si>
  <si>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</si>
  <si>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</si>
  <si>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</si>
  <si>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</si>
  <si>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</si>
  <si>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</si>
  <si>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</si>
  <si>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</si>
  <si>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</si>
  <si>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</si>
  <si>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</si>
  <si>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</si>
  <si>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</si>
  <si>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</si>
  <si>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</si>
  <si>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</si>
  <si>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</si>
  <si>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</si>
  <si>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</si>
  <si>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</si>
  <si>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</si>
  <si>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</si>
  <si>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</si>
  <si>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</si>
  <si>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</si>
  <si>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</si>
  <si>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</si>
  <si>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</si>
  <si>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</si>
  <si>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</si>
  <si>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</si>
  <si>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</si>
  <si>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</si>
  <si>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</si>
  <si>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</si>
  <si>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</si>
  <si>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</si>
  <si>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</si>
  <si>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</si>
  <si>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</si>
  <si>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</si>
  <si>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</si>
  <si>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</si>
  <si>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</si>
  <si>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</si>
  <si>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</si>
  <si>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</si>
  <si>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</si>
  <si>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</si>
  <si>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</si>
  <si>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</si>
  <si>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</si>
  <si>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</si>
  <si>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</si>
  <si>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</si>
  <si>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</si>
  <si>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</si>
  <si>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</si>
  <si>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</si>
  <si>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</si>
  <si>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</si>
  <si>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</si>
  <si>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</si>
  <si>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</si>
  <si>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</si>
  <si>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</si>
  <si>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</si>
  <si>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</si>
  <si>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</si>
  <si>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</si>
  <si>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</si>
  <si>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</si>
  <si>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</si>
  <si>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</si>
  <si>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</si>
  <si>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</si>
  <si>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</si>
  <si>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</si>
  <si>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</si>
  <si>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</si>
  <si>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</si>
  <si>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</si>
  <si>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</si>
  <si>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</si>
  <si>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</si>
  <si>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</si>
  <si>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</si>
  <si>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</si>
  <si>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</si>
  <si>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</si>
  <si>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</si>
  <si>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</si>
  <si>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</si>
  <si>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</si>
  <si>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</si>
  <si>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</si>
  <si>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</si>
  <si>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</si>
  <si>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</si>
  <si>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</si>
  <si>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</si>
  <si>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</si>
  <si>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</si>
  <si>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</si>
  <si>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</si>
  <si>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</si>
  <si>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</si>
  <si>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</si>
  <si>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</si>
  <si>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</si>
  <si>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</si>
  <si>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</si>
  <si>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</si>
  <si>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</si>
  <si>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</si>
  <si>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</si>
  <si>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</si>
  <si>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</si>
  <si>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</si>
  <si>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</si>
  <si>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</si>
  <si>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</si>
  <si>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</si>
  <si>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</si>
  <si>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</si>
  <si>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</si>
  <si>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</si>
  <si>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</si>
  <si>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</si>
  <si>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</si>
  <si>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</si>
  <si>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</si>
  <si>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</si>
  <si>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</si>
  <si>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</si>
  <si>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</si>
  <si>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</si>
  <si>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</si>
  <si>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</si>
  <si>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</si>
  <si>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</si>
  <si>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</si>
  <si>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</si>
  <si>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</si>
  <si>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</si>
  <si>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</si>
  <si>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</si>
  <si>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</si>
  <si>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</si>
  <si>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</si>
  <si>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</si>
  <si>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</si>
  <si>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</si>
  <si>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</si>
  <si>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</si>
  <si>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</si>
  <si>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</si>
  <si>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</si>
  <si>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</si>
  <si>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</si>
  <si>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</si>
  <si>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</si>
  <si>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</si>
  <si>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</si>
  <si>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</si>
  <si>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</si>
  <si>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</si>
  <si>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</si>
  <si>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</si>
  <si>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</si>
  <si>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</si>
  <si>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</si>
  <si>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</si>
  <si>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</si>
  <si>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</si>
  <si>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</si>
  <si>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</si>
  <si>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</si>
  <si>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</si>
  <si>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</si>
  <si>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</si>
  <si>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</si>
  <si>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</si>
  <si>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</si>
  <si>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</si>
  <si>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</si>
  <si>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</si>
  <si>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</si>
  <si>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</si>
  <si>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</si>
  <si>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</si>
  <si>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</si>
  <si>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</si>
  <si>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</si>
  <si>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</si>
  <si>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</si>
  <si>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</si>
  <si>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</si>
  <si>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</si>
  <si>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</si>
  <si>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</si>
  <si>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</si>
  <si>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</si>
  <si>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</si>
  <si>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</si>
  <si>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</si>
  <si>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</si>
  <si>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</si>
  <si>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</si>
  <si>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</si>
  <si>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</si>
  <si>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</si>
  <si>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</si>
  <si>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</si>
  <si>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</si>
  <si>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</si>
  <si>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</si>
  <si>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</si>
  <si>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</si>
  <si>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</si>
  <si>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</si>
  <si>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</si>
  <si>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</si>
  <si>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</si>
  <si>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</si>
  <si>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</si>
  <si>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</si>
  <si>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</si>
  <si>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</si>
  <si>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</si>
  <si>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</si>
  <si>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</si>
  <si>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</si>
  <si>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</si>
  <si>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</si>
  <si>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</si>
  <si>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</si>
  <si>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</si>
  <si>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</si>
  <si>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</si>
  <si>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</si>
  <si>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</si>
  <si>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</si>
  <si>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</si>
  <si>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</si>
  <si>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</si>
  <si>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</si>
  <si>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</si>
  <si>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</si>
  <si>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</si>
  <si>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</si>
  <si>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</si>
  <si>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</si>
  <si>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</si>
  <si>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</si>
  <si>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</si>
  <si>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</si>
  <si>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</si>
  <si>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</si>
  <si>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</si>
  <si>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</si>
  <si>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</si>
  <si>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</si>
  <si>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</si>
  <si>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</si>
  <si>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</si>
  <si>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</si>
  <si>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</si>
  <si>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</si>
  <si>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</si>
  <si>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</si>
  <si>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</si>
  <si>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</si>
  <si>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</si>
  <si>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</si>
  <si>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</si>
  <si>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</si>
  <si>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</si>
  <si>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</si>
  <si>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</si>
  <si>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</si>
  <si>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</si>
  <si>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</si>
  <si>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</si>
  <si>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</si>
  <si>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</si>
  <si>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</si>
  <si>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</si>
  <si>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</si>
  <si>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</si>
  <si>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</si>
  <si>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</si>
  <si>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</si>
  <si>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</si>
  <si>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</si>
  <si>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</si>
  <si>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</si>
  <si>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</si>
  <si>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</si>
  <si>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</si>
  <si>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</si>
  <si>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</si>
  <si>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</si>
  <si>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</si>
  <si>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</si>
  <si>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</si>
  <si>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</si>
  <si>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</si>
  <si>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</si>
  <si>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</si>
  <si>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</si>
  <si>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</si>
  <si>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</si>
  <si>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</si>
  <si>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</si>
  <si>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</si>
  <si>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</si>
  <si>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</si>
  <si>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</si>
  <si>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</si>
  <si>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</si>
  <si>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</si>
  <si>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</si>
  <si>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</si>
  <si>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</si>
  <si>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</si>
  <si>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</si>
  <si>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</si>
  <si>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</si>
  <si>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</si>
  <si>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</si>
  <si>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</si>
  <si>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</si>
  <si>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</si>
  <si>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</si>
  <si>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</si>
  <si>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</si>
  <si>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</si>
  <si>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</si>
  <si>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</si>
  <si>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</si>
  <si>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</si>
  <si>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</si>
  <si>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</si>
  <si>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</si>
  <si>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</si>
  <si>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</si>
  <si>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</si>
  <si>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</si>
  <si>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</si>
  <si>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</si>
  <si>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</si>
  <si>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</si>
  <si>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</si>
  <si>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</si>
  <si>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</si>
  <si>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</si>
  <si>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</si>
  <si>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</si>
  <si>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</si>
  <si>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</si>
  <si>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</si>
  <si>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</si>
  <si>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</si>
  <si>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</si>
  <si>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</si>
  <si>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</si>
  <si>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</si>
  <si>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</si>
  <si>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</si>
  <si>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</si>
  <si>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</si>
  <si>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</si>
  <si>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</si>
  <si>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</si>
  <si>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</si>
  <si>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</si>
  <si>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</si>
  <si>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</si>
  <si>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</si>
  <si>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</si>
  <si>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</si>
  <si>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</si>
  <si>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</si>
  <si>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</si>
  <si>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</si>
  <si>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</si>
  <si>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</si>
  <si>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</si>
  <si>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</si>
  <si>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</si>
  <si>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</si>
  <si>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</si>
  <si>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</si>
  <si>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</si>
  <si>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</si>
  <si>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</si>
  <si>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</si>
  <si>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</si>
  <si>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</si>
  <si>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</si>
  <si>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</si>
  <si>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</si>
  <si>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</si>
  <si>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</si>
  <si>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</si>
  <si>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</si>
  <si>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</si>
  <si>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</si>
  <si>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</si>
  <si>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</si>
  <si>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</si>
  <si>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</si>
  <si>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</si>
  <si>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</si>
  <si>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</si>
  <si>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</si>
  <si>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</si>
  <si>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</si>
  <si>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</si>
  <si>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</si>
  <si>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</si>
  <si>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</si>
  <si>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</si>
  <si>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</si>
  <si>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</si>
  <si>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</si>
  <si>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</si>
  <si>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</si>
  <si>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</si>
  <si>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</si>
  <si>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</si>
  <si>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</si>
  <si>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</si>
  <si>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</si>
  <si>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</si>
  <si>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</si>
  <si>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</si>
  <si>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</si>
  <si>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</si>
  <si>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</si>
  <si>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</si>
  <si>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</si>
  <si>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</si>
  <si>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</si>
  <si>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</si>
  <si>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</si>
  <si>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</si>
  <si>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</si>
  <si>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</si>
  <si>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</si>
  <si>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</si>
  <si>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</si>
  <si>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</si>
  <si>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</si>
  <si>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</si>
  <si>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</si>
  <si>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</si>
  <si>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</si>
  <si>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</si>
  <si>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</si>
  <si>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</si>
  <si>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</si>
  <si>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</si>
  <si>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</si>
  <si>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</si>
  <si>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</si>
  <si>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</si>
  <si>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</si>
  <si>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</si>
  <si>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</si>
  <si>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</si>
  <si>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</si>
  <si>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</si>
  <si>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</si>
  <si>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</si>
  <si>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</si>
  <si>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</si>
  <si>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</si>
  <si>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</si>
  <si>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</si>
  <si>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</si>
  <si>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</si>
  <si>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</si>
  <si>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</si>
  <si>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</si>
  <si>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</si>
  <si>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</si>
  <si>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</si>
  <si>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</si>
  <si>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</si>
  <si>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</si>
  <si>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</si>
  <si>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</si>
  <si>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</si>
  <si>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</si>
  <si>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</si>
  <si>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</si>
  <si>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</si>
  <si>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</si>
  <si>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</si>
  <si>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</si>
  <si>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</si>
  <si>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</si>
  <si>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</si>
  <si>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</si>
  <si>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</si>
  <si>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</si>
  <si>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</si>
  <si>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</si>
  <si>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</si>
  <si>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</si>
  <si>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</si>
  <si>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</si>
  <si>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</si>
  <si>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</si>
  <si>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</si>
  <si>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</si>
  <si>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</si>
  <si>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</si>
  <si>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</si>
  <si>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</si>
  <si>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</si>
  <si>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</si>
  <si>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</si>
  <si>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</si>
  <si>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</si>
  <si>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</si>
  <si>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</si>
  <si>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</si>
  <si>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</si>
  <si>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</si>
  <si>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</si>
  <si>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</si>
  <si>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</si>
  <si>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</si>
  <si>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</si>
  <si>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</si>
  <si>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</si>
  <si>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</si>
  <si>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</si>
  <si>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</si>
  <si>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</si>
  <si>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</si>
  <si>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</si>
  <si>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</si>
  <si>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</si>
  <si>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</si>
  <si>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</si>
  <si>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</si>
  <si>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</si>
  <si>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</si>
  <si>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</si>
  <si>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</si>
  <si>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</si>
  <si>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</si>
  <si>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</si>
  <si>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</si>
  <si>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</si>
  <si>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</si>
  <si>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</si>
  <si>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</si>
  <si>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</si>
  <si>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</si>
  <si>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</si>
  <si>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</si>
  <si>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</si>
  <si>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</si>
  <si>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</si>
  <si>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</si>
  <si>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</si>
  <si>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</si>
  <si>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</si>
  <si>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</si>
  <si>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</si>
  <si>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</si>
  <si>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</si>
  <si>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</si>
  <si>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</si>
  <si>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</si>
  <si>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</si>
  <si>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</si>
  <si>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</si>
  <si>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</si>
  <si>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</si>
  <si>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</si>
  <si>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</si>
  <si>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</si>
  <si>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</si>
  <si>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</si>
  <si>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</si>
  <si>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</si>
  <si>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</si>
  <si>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</si>
  <si>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</si>
  <si>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</si>
  <si>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</si>
  <si>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</si>
  <si>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</si>
  <si>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</si>
  <si>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</si>
  <si>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</si>
  <si>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</si>
  <si>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</si>
  <si>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</si>
  <si>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</si>
  <si>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</si>
  <si>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</si>
  <si>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</si>
  <si>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</si>
  <si>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</si>
  <si>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</si>
  <si>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</si>
  <si>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</si>
  <si>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</si>
  <si>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</si>
  <si>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</si>
  <si>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</si>
  <si>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</si>
  <si>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</si>
  <si>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</si>
  <si>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</si>
  <si>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</si>
  <si>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</si>
  <si>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</si>
  <si>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</si>
  <si>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</si>
  <si>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</si>
  <si>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</si>
  <si>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</si>
  <si>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</si>
  <si>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</si>
  <si>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</si>
  <si>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</si>
  <si>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</si>
  <si>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</si>
  <si>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</si>
  <si>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</si>
  <si>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</si>
  <si>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</si>
  <si>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</si>
  <si>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</si>
  <si>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</si>
  <si>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</si>
  <si>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</si>
  <si>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</si>
  <si>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</si>
  <si>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</si>
  <si>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</si>
  <si>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</si>
  <si>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</si>
  <si>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</si>
  <si>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</si>
  <si>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</si>
  <si>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</si>
  <si>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</si>
  <si>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</si>
  <si>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</si>
  <si>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</si>
  <si>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</si>
  <si>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</si>
  <si>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</si>
  <si>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</si>
  <si>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</si>
  <si>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</si>
  <si>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</si>
  <si>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</si>
  <si>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</si>
  <si>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</si>
  <si>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</si>
  <si>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</si>
  <si>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</si>
  <si>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</si>
  <si>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</si>
  <si>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</si>
  <si>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</si>
  <si>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</si>
  <si>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</si>
  <si>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</si>
  <si>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</si>
  <si>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</si>
  <si>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</si>
  <si>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</si>
  <si>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</si>
  <si>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</si>
  <si>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</si>
  <si>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</si>
  <si>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</si>
  <si>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</si>
  <si>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</si>
  <si>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</si>
  <si>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</si>
  <si>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</si>
  <si>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</si>
  <si>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</si>
  <si>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</si>
  <si>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</si>
  <si>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</si>
  <si>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</si>
  <si>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</si>
  <si>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</si>
  <si>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</si>
  <si>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</si>
  <si>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</si>
  <si>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</si>
  <si>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</si>
  <si>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</si>
  <si>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</si>
  <si>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</si>
  <si>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</si>
  <si>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</si>
  <si>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</si>
  <si>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</si>
  <si>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</si>
  <si>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</si>
  <si>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</si>
  <si>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</si>
  <si>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</si>
  <si>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</si>
  <si>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</si>
  <si>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</si>
  <si>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</si>
  <si>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</si>
  <si>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</si>
  <si>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</si>
  <si>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</si>
  <si>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</si>
  <si>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</si>
  <si>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</si>
  <si>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</si>
  <si>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</si>
  <si>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</si>
  <si>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</si>
  <si>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</si>
  <si>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</si>
  <si>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</si>
  <si>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</si>
  <si>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</si>
  <si>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</si>
  <si>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</si>
  <si>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</si>
  <si>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</si>
  <si>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</si>
  <si>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</si>
  <si>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</si>
  <si>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</si>
  <si>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</si>
  <si>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</si>
  <si>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</si>
  <si>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</si>
  <si>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</si>
  <si>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</si>
  <si>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</si>
  <si>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</si>
  <si>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</si>
  <si>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</si>
  <si>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</si>
  <si>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</si>
  <si>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</si>
  <si>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</si>
  <si>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</si>
  <si>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</si>
  <si>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</si>
  <si>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</si>
  <si>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</si>
  <si>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</si>
  <si>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</si>
  <si>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</si>
  <si>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</si>
  <si>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</si>
  <si>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</si>
  <si>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</si>
  <si>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</si>
  <si>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</si>
  <si>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</si>
  <si>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</si>
  <si>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</si>
  <si>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</si>
  <si>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</si>
  <si>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</si>
  <si>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</si>
  <si>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</si>
  <si>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</si>
  <si>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</si>
  <si>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</si>
  <si>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</si>
  <si>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</si>
  <si>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</si>
  <si>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</si>
  <si>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</si>
  <si>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</si>
  <si>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</si>
  <si>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</si>
  <si>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</si>
  <si>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</si>
  <si>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</si>
  <si>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</si>
  <si>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</si>
  <si>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</si>
  <si>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</si>
  <si>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</si>
  <si>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</si>
  <si>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</si>
  <si>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</si>
  <si>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</si>
  <si>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</si>
  <si>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</si>
  <si>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</si>
  <si>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</si>
  <si>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</si>
  <si>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</si>
  <si>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</si>
  <si>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</si>
  <si>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</si>
  <si>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</si>
  <si>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</si>
  <si>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</si>
  <si>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</si>
  <si>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</si>
  <si>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</si>
  <si>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</si>
  <si>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</si>
  <si>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</si>
  <si>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</si>
  <si>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</si>
  <si>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</si>
  <si>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</si>
  <si>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</si>
  <si>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</si>
  <si>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</si>
  <si>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</si>
  <si>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</si>
  <si>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</si>
  <si>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</si>
  <si>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</si>
  <si>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</si>
  <si>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</si>
  <si>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</si>
  <si>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</si>
  <si>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</si>
  <si>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</si>
  <si>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</si>
  <si>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</si>
  <si>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</si>
  <si>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</si>
  <si>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</si>
  <si>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</si>
  <si>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</si>
  <si>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</si>
  <si>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</si>
  <si>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</si>
  <si>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</si>
  <si>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</si>
  <si>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</si>
  <si>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</si>
  <si>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</si>
  <si>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</si>
  <si>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</si>
  <si>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</si>
  <si>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</si>
  <si>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</si>
  <si>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</si>
  <si>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</si>
  <si>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</si>
  <si>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</si>
  <si>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</si>
  <si>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</si>
  <si>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</si>
  <si>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</si>
  <si>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</si>
  <si>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</si>
  <si>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</si>
  <si>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</si>
  <si>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</si>
  <si>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</si>
  <si>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</si>
  <si>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</si>
  <si>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</si>
  <si>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</si>
  <si>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</si>
  <si>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</si>
  <si>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</si>
  <si>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</si>
  <si>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</si>
  <si>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</si>
  <si>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</si>
  <si>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</si>
  <si>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</si>
  <si>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</si>
  <si>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</si>
  <si>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</si>
  <si>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</si>
  <si>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</si>
  <si>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</si>
  <si>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</si>
  <si>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</si>
  <si>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</si>
  <si>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</si>
  <si>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</si>
  <si>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</si>
  <si>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</si>
  <si>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</si>
  <si>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</si>
  <si>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</si>
  <si>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</si>
  <si>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</si>
  <si>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</si>
  <si>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</si>
  <si>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</si>
  <si>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</si>
  <si>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</si>
  <si>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</si>
  <si>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</si>
  <si>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</si>
  <si>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</si>
  <si>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</si>
  <si>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</si>
  <si>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</si>
  <si>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</si>
  <si>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</si>
  <si>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</si>
  <si>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</si>
  <si>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</si>
  <si>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</si>
  <si>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</si>
  <si>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</si>
  <si>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</si>
  <si>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</si>
  <si>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</si>
  <si>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</si>
  <si>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</si>
  <si>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</si>
  <si>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</si>
  <si>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</si>
  <si>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</si>
  <si>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</si>
  <si>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</si>
  <si>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</si>
  <si>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</si>
  <si>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</si>
  <si>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</si>
  <si>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</si>
  <si>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</si>
  <si>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</si>
  <si>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</si>
  <si>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</si>
  <si>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</si>
  <si>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</si>
  <si>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</si>
  <si>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</si>
  <si>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</si>
  <si>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</si>
  <si>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</si>
  <si>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</si>
  <si>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</si>
  <si>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</si>
  <si>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</si>
  <si>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</si>
  <si>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</si>
  <si>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</si>
  <si>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</si>
  <si>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</si>
  <si>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</si>
  <si>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</si>
  <si>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</si>
  <si>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</si>
  <si>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</si>
  <si>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</si>
  <si>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</si>
  <si>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</si>
  <si>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</si>
  <si>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</si>
  <si>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</si>
  <si>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</si>
  <si>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</si>
  <si>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</si>
  <si>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</si>
  <si>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</si>
  <si>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</si>
  <si>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</si>
  <si>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</si>
  <si>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</si>
  <si>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</si>
  <si>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</si>
  <si>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</si>
  <si>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</si>
  <si>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</si>
  <si>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</si>
  <si>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</si>
  <si>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</si>
  <si>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</si>
  <si>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</si>
  <si>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</si>
  <si>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</si>
  <si>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</si>
  <si>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</si>
  <si>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</si>
  <si>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</si>
  <si>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</si>
  <si>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</si>
  <si>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</si>
  <si>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</si>
  <si>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</si>
  <si>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</si>
  <si>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</si>
  <si>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</si>
  <si>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</si>
  <si>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</si>
  <si>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</si>
  <si>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</si>
  <si>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</si>
  <si>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</si>
  <si>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</si>
  <si>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</si>
  <si>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</si>
  <si>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</si>
  <si>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</si>
  <si>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</si>
  <si>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</si>
  <si>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</si>
  <si>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</si>
  <si>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</si>
  <si>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</si>
  <si>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</si>
  <si>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</si>
  <si>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</si>
  <si>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</si>
  <si>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</si>
  <si>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</si>
  <si>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</si>
  <si>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</si>
  <si>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</si>
  <si>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</si>
  <si>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</si>
  <si>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</si>
  <si>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</si>
  <si>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</si>
  <si>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</si>
  <si>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</si>
  <si>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</si>
  <si>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</si>
  <si>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</si>
  <si>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</si>
  <si>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</si>
  <si>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</si>
  <si>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</si>
  <si>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</si>
  <si>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</si>
  <si>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</si>
  <si>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</si>
  <si>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</si>
  <si>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</si>
  <si>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</si>
  <si>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</si>
  <si>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</si>
  <si>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</si>
  <si>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</si>
  <si>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</si>
  <si>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</si>
  <si>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</si>
  <si>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</si>
  <si>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</si>
  <si>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</si>
  <si>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</si>
  <si>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</si>
  <si>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</si>
  <si>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</si>
  <si>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</si>
  <si>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</si>
  <si>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</si>
  <si>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</si>
  <si>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</si>
  <si>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</si>
  <si>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</si>
  <si>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</si>
  <si>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</si>
  <si>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</si>
  <si>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</si>
  <si>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</si>
  <si>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</si>
  <si>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</si>
  <si>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</si>
  <si>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</si>
  <si>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</si>
  <si>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</si>
  <si>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</si>
  <si>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</si>
  <si>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</si>
  <si>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</si>
  <si>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</si>
  <si>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</si>
  <si>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</si>
  <si>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</si>
  <si>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</si>
  <si>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</si>
  <si>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</si>
  <si>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</si>
  <si>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</si>
  <si>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</si>
  <si>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</si>
  <si>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</si>
  <si>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</si>
  <si>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</si>
  <si>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</si>
  <si>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</si>
  <si>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</si>
  <si>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</si>
  <si>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</si>
  <si>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</si>
  <si>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</si>
  <si>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</si>
  <si>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</si>
  <si>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</si>
  <si>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</si>
  <si>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</si>
  <si>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</si>
  <si>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</si>
  <si>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</si>
  <si>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</si>
  <si>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</si>
  <si>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</si>
  <si>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</si>
  <si>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</si>
  <si>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</si>
  <si>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</si>
  <si>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</si>
  <si>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</si>
  <si>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</si>
  <si>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</si>
  <si>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</si>
  <si>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</si>
  <si>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</si>
  <si>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</si>
  <si>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</si>
  <si>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</si>
  <si>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</si>
  <si>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</si>
  <si>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</si>
  <si>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</si>
  <si>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</si>
  <si>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</si>
  <si>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</si>
  <si>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</si>
  <si>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</si>
  <si>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</si>
  <si>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</si>
  <si>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</si>
  <si>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</si>
  <si>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</si>
  <si>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</si>
  <si>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</si>
  <si>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</si>
  <si>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</si>
  <si>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</si>
  <si>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</si>
  <si>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</si>
  <si>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</si>
  <si>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</si>
  <si>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</si>
  <si>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</si>
  <si>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</si>
  <si>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</si>
  <si>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</si>
  <si>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</si>
  <si>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</si>
  <si>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</si>
  <si>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</si>
  <si>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</si>
  <si>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</si>
  <si>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</si>
  <si>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</si>
  <si>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</si>
  <si>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</si>
  <si>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</si>
  <si>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</si>
  <si>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</si>
  <si>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</si>
  <si>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</si>
  <si>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</si>
  <si>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</si>
  <si>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</si>
  <si>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</si>
  <si>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</si>
  <si>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</si>
  <si>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</si>
  <si>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</si>
  <si>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</si>
  <si>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</si>
  <si>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</si>
  <si>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</si>
  <si>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</si>
  <si>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</si>
  <si>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</si>
  <si>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</si>
  <si>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</si>
  <si>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</si>
  <si>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</si>
  <si>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</si>
  <si>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</si>
  <si>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</si>
  <si>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</si>
  <si>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</si>
  <si>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</si>
  <si>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</si>
  <si>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</si>
  <si>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</si>
  <si>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</si>
  <si>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</si>
  <si>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</si>
  <si>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</si>
  <si>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</si>
  <si>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</si>
  <si>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</si>
  <si>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</si>
  <si>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</si>
  <si>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</si>
  <si>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</si>
  <si>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</si>
  <si>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</si>
  <si>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</si>
  <si>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</si>
  <si>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</si>
  <si>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</si>
  <si>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</si>
  <si>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</si>
  <si>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</si>
  <si>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</si>
  <si>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</si>
  <si>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</si>
  <si>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</si>
  <si>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</si>
  <si>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</si>
  <si>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</si>
  <si>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</si>
  <si>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</si>
  <si>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</si>
  <si>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</si>
  <si>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</si>
  <si>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</si>
  <si>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</si>
  <si>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</si>
  <si>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</si>
  <si>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</si>
  <si>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</si>
  <si>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</si>
  <si>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</si>
  <si>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</si>
  <si>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</si>
  <si>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</si>
  <si>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</si>
  <si>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</si>
  <si>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</si>
  <si>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</si>
  <si>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</si>
  <si>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</si>
  <si>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</si>
  <si>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</si>
  <si>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</si>
  <si>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</si>
  <si>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</si>
  <si>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</si>
  <si>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</si>
  <si>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</si>
  <si>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</si>
  <si>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</si>
  <si>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</si>
  <si>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</si>
  <si>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</si>
  <si>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</si>
  <si>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</si>
  <si>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</si>
  <si>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</si>
  <si>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</si>
  <si>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</si>
  <si>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</si>
  <si>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</si>
  <si>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</si>
  <si>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</si>
  <si>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</si>
  <si>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</si>
  <si>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</si>
  <si>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</si>
  <si>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</si>
  <si>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</si>
  <si>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</si>
  <si>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</si>
  <si>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</si>
  <si>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</si>
  <si>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</si>
  <si>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</si>
  <si>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</si>
  <si>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</si>
  <si>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</si>
  <si>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</si>
  <si>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</si>
  <si>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</si>
  <si>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</si>
  <si>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</si>
  <si>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</si>
  <si>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</si>
  <si>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</si>
  <si>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</si>
  <si>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</si>
  <si>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</si>
  <si>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</si>
  <si>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</si>
  <si>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</si>
  <si>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</si>
  <si>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</si>
  <si>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</si>
  <si>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</si>
  <si>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</si>
  <si>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</si>
  <si>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</si>
  <si>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</si>
  <si>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</si>
  <si>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</si>
  <si>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</si>
  <si>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</si>
  <si>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</si>
  <si>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</si>
  <si>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</si>
  <si>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</si>
  <si>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</si>
  <si>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</si>
  <si>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</si>
  <si>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</si>
  <si>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</si>
  <si>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</si>
  <si>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</si>
  <si>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</si>
  <si>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</si>
  <si>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</si>
  <si>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</si>
  <si>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</si>
  <si>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</si>
  <si>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</si>
  <si>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</si>
  <si>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</si>
  <si>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</si>
  <si>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</si>
  <si>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</si>
  <si>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</si>
  <si>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</si>
  <si>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</si>
  <si>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</si>
  <si>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</si>
  <si>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</si>
  <si>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</si>
  <si>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</si>
  <si>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</si>
  <si>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</si>
  <si>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</si>
  <si>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</si>
  <si>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</si>
  <si>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</si>
  <si>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</si>
  <si>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</si>
  <si>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</si>
  <si>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</si>
  <si>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</si>
  <si>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</si>
  <si>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</si>
  <si>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</si>
  <si>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</si>
  <si>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</si>
  <si>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</si>
  <si>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</si>
  <si>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</si>
  <si>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</si>
  <si>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</si>
  <si>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</si>
  <si>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</si>
  <si>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</si>
  <si>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</si>
  <si>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</si>
  <si>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</si>
  <si>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</si>
  <si>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</si>
  <si>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</si>
  <si>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</si>
  <si>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</si>
  <si>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</si>
  <si>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</si>
  <si>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</si>
  <si>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</si>
  <si>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</si>
  <si>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</si>
  <si>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</si>
  <si>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</si>
  <si>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</si>
  <si>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</si>
  <si>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</si>
  <si>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</si>
  <si>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</si>
  <si>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</si>
  <si>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</si>
  <si>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</si>
  <si>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</si>
  <si>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</si>
  <si>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</si>
  <si>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</si>
  <si>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</si>
  <si>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</si>
  <si>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</si>
  <si>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</si>
  <si>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</si>
  <si>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</si>
  <si>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</si>
  <si>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</si>
  <si>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</si>
  <si>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</si>
  <si>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</si>
  <si>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</si>
  <si>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</si>
  <si>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</si>
  <si>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</si>
  <si>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</si>
  <si>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</si>
  <si>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</si>
  <si>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</si>
  <si>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</si>
  <si>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</si>
  <si>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</si>
  <si>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</si>
  <si>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</si>
  <si>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</si>
  <si>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</si>
  <si>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</si>
  <si>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</si>
  <si>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</si>
  <si>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</si>
  <si>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</si>
  <si>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</si>
  <si>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</si>
  <si>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</si>
  <si>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</si>
  <si>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</si>
  <si>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</si>
  <si>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</si>
  <si>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</si>
  <si>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</si>
  <si>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</si>
  <si>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</si>
  <si>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</si>
  <si>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</si>
  <si>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</si>
  <si>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</si>
  <si>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</si>
  <si>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</si>
  <si>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</si>
  <si>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</si>
  <si>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</si>
  <si>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</si>
  <si>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</si>
  <si>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</si>
  <si>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</si>
  <si>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</si>
  <si>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</si>
  <si>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</si>
  <si>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</si>
  <si>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</si>
  <si>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</si>
  <si>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</si>
  <si>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</si>
  <si>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</si>
  <si>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</si>
  <si>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</si>
  <si>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</si>
  <si>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</si>
  <si>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</si>
  <si>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</si>
  <si>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</si>
  <si>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</si>
  <si>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</si>
  <si>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</si>
  <si>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</si>
  <si>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</si>
  <si>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</si>
  <si>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</si>
  <si>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</si>
  <si>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</si>
  <si>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</si>
  <si>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</si>
  <si>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</si>
  <si>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</si>
  <si>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</si>
  <si>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</si>
  <si>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</si>
  <si>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</si>
  <si>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</si>
  <si>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</si>
  <si>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</si>
  <si>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</si>
  <si>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</si>
  <si>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</si>
  <si>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</si>
  <si>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</si>
  <si>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</si>
  <si>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</si>
  <si>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</si>
  <si>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</si>
  <si>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</si>
  <si>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</si>
  <si>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</si>
  <si>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</si>
  <si>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</si>
  <si>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</si>
  <si>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</si>
  <si>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</si>
  <si>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</si>
  <si>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</si>
  <si>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</si>
  <si>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</si>
  <si>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</si>
  <si>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</si>
  <si>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</si>
  <si>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</si>
  <si>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</si>
  <si>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</si>
  <si>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</si>
  <si>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</si>
  <si>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</si>
  <si>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</si>
  <si>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</si>
  <si>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</si>
  <si>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</si>
  <si>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</si>
  <si>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</si>
  <si>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</si>
  <si>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</si>
  <si>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</si>
  <si>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</si>
  <si>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</si>
  <si>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</si>
  <si>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</si>
  <si>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</si>
  <si>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</si>
  <si>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</si>
  <si>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</si>
  <si>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</si>
  <si>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</si>
  <si>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</si>
  <si>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</si>
  <si>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</si>
  <si>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</si>
  <si>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</si>
  <si>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</si>
  <si>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</si>
  <si>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</si>
  <si>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</si>
  <si>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</si>
  <si>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</si>
  <si>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</si>
  <si>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</si>
  <si>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</si>
  <si>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</si>
  <si>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</si>
  <si>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</si>
  <si>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</si>
  <si>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</si>
  <si>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</si>
  <si>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</si>
  <si>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</si>
  <si>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</si>
  <si>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</si>
  <si>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</si>
  <si>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</si>
  <si>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</si>
  <si>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</si>
  <si>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</si>
  <si>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</si>
  <si>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</si>
  <si>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</si>
  <si>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</si>
  <si>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</si>
  <si>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</si>
  <si>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</si>
  <si>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</si>
  <si>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</si>
  <si>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</si>
  <si>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</si>
  <si>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</si>
  <si>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</si>
  <si>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</si>
  <si>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</si>
  <si>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</si>
  <si>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</si>
  <si>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</si>
  <si>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</si>
  <si>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</si>
  <si>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</si>
  <si>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</si>
  <si>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</si>
  <si>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</si>
  <si>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</si>
  <si>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</si>
  <si>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</si>
  <si>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</si>
  <si>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</si>
  <si>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</si>
  <si>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</si>
  <si>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</si>
  <si>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</si>
  <si>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</si>
  <si>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</si>
  <si>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</si>
  <si>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</si>
  <si>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</si>
  <si>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</si>
  <si>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</si>
  <si>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</si>
  <si>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</si>
  <si>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</si>
  <si>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</si>
  <si>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</si>
  <si>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</si>
  <si>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</si>
  <si>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</si>
  <si>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</si>
  <si>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</si>
  <si>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</si>
  <si>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</si>
  <si>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</si>
  <si>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</si>
  <si>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</si>
  <si>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</si>
  <si>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</si>
  <si>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</si>
  <si>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</si>
  <si>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</si>
  <si>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</si>
  <si>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</si>
  <si>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</si>
  <si>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</si>
  <si>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</si>
  <si>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</si>
  <si>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</si>
  <si>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</si>
  <si>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</si>
  <si>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</si>
  <si>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</si>
  <si>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</si>
  <si>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</si>
  <si>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</si>
  <si>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</si>
  <si>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</si>
  <si>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</si>
  <si>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</si>
  <si>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</si>
  <si>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</si>
  <si>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</si>
  <si>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</si>
  <si>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</si>
  <si>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</si>
  <si>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</si>
  <si>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</si>
  <si>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</si>
  <si>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</si>
  <si>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</si>
  <si>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</si>
  <si>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</si>
  <si>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</si>
  <si>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</si>
  <si>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</si>
  <si>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</si>
  <si>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</si>
  <si>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</si>
  <si>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</si>
  <si>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</si>
  <si>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</si>
  <si>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</si>
  <si>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</si>
  <si>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</si>
  <si>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</si>
  <si>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</si>
  <si>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</si>
  <si>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</si>
  <si>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</si>
  <si>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</si>
  <si>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</si>
  <si>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</si>
  <si>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</si>
  <si>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</si>
  <si>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</si>
  <si>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</si>
  <si>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</si>
  <si>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</si>
  <si>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</si>
  <si>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</si>
  <si>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</si>
  <si>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</si>
  <si>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</si>
  <si>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</si>
  <si>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</si>
  <si>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</si>
  <si>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</si>
  <si>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</si>
  <si>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</si>
  <si>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</si>
  <si>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</si>
  <si>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</si>
  <si>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</si>
  <si>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</si>
  <si>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</si>
  <si>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</si>
  <si>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</si>
  <si>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</si>
  <si>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</si>
  <si>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</si>
  <si>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</si>
  <si>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</si>
  <si>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</si>
  <si>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</si>
  <si>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</si>
  <si>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</si>
  <si>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</si>
  <si>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</si>
  <si>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</si>
  <si>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</si>
  <si>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</si>
  <si>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</si>
  <si>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</si>
  <si>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</si>
  <si>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</si>
  <si>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</si>
  <si>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</si>
  <si>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</si>
  <si>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</si>
  <si>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</si>
  <si>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</si>
  <si>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</si>
  <si>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</si>
  <si>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</si>
  <si>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</si>
  <si>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</si>
  <si>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</si>
  <si>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</si>
  <si>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</si>
  <si>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</si>
  <si>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</si>
  <si>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</si>
  <si>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</si>
  <si>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</si>
  <si>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</si>
  <si>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</si>
  <si>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</si>
  <si>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</si>
  <si>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</si>
  <si>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</si>
  <si>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</si>
  <si>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</si>
  <si>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</si>
  <si>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</si>
  <si>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</si>
  <si>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</si>
  <si>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</si>
  <si>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</si>
  <si>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</si>
  <si>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</si>
  <si>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</si>
  <si>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</si>
  <si>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</si>
  <si>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</si>
  <si>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</si>
  <si>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</si>
  <si>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</si>
  <si>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</si>
  <si>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</si>
  <si>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</si>
  <si>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</si>
  <si>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</si>
  <si>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</si>
  <si>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</si>
  <si>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</si>
  <si>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</si>
  <si>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</si>
  <si>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</si>
  <si>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</si>
  <si>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</si>
  <si>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</si>
  <si>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</si>
  <si>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</si>
  <si>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</si>
  <si>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</si>
  <si>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</si>
  <si>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</si>
  <si>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</si>
  <si>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</si>
  <si>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</si>
  <si>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</si>
  <si>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</si>
  <si>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</si>
  <si>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</si>
  <si>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</si>
  <si>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</si>
  <si>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</si>
  <si>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</si>
  <si>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</si>
  <si>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</si>
  <si>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</si>
  <si>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</si>
  <si>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</si>
  <si>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</si>
  <si>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</si>
  <si>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</si>
  <si>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</si>
  <si>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</si>
  <si>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</si>
  <si>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</si>
  <si>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</si>
  <si>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</si>
  <si>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</si>
  <si>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</si>
  <si>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</si>
  <si>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</si>
  <si>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</si>
  <si>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</si>
  <si>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</si>
  <si>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</si>
  <si>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</si>
  <si>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</si>
  <si>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</si>
  <si>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</si>
  <si>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</si>
  <si>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</si>
  <si>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</si>
  <si>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</si>
  <si>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</si>
  <si>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</si>
  <si>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</si>
  <si>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</si>
  <si>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</si>
  <si>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</si>
  <si>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</si>
  <si>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</si>
  <si>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</si>
  <si>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</si>
  <si>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</si>
  <si>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</si>
  <si>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</si>
  <si>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</si>
  <si>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</si>
  <si>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</si>
  <si>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</si>
  <si>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</si>
  <si>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</si>
  <si>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</si>
  <si>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</si>
  <si>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</si>
  <si>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</si>
  <si>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</si>
  <si>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</si>
  <si>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</si>
  <si>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</si>
  <si>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</si>
  <si>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</si>
  <si>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</si>
  <si>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</si>
  <si>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</si>
  <si>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</si>
  <si>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</si>
  <si>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</si>
  <si>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</si>
  <si>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</si>
  <si>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</si>
  <si>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</si>
  <si>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</si>
  <si>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</si>
  <si>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</si>
  <si>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</si>
  <si>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</si>
  <si>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</si>
  <si>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</si>
  <si>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</si>
  <si>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</si>
  <si>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</si>
  <si>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</si>
  <si>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</si>
  <si>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</si>
  <si>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</si>
  <si>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</si>
  <si>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</si>
  <si>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</si>
  <si>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</si>
  <si>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</si>
  <si>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</si>
  <si>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</si>
  <si>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</si>
  <si>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</si>
  <si>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</si>
  <si>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</si>
  <si>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</si>
  <si>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</si>
  <si>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</si>
  <si>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</si>
  <si>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</si>
  <si>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</si>
  <si>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</si>
  <si>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</si>
  <si>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</si>
  <si>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</si>
  <si>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</si>
  <si>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</si>
  <si>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</si>
  <si>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</si>
  <si>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</si>
  <si>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</si>
  <si>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</si>
  <si>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</si>
  <si>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</si>
  <si>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</si>
  <si>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</si>
  <si>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</si>
  <si>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</si>
  <si>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</si>
  <si>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</si>
  <si>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</si>
  <si>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</si>
  <si>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</si>
  <si>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</si>
  <si>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</si>
  <si>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</si>
  <si>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</si>
  <si>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</si>
  <si>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</si>
  <si>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</si>
  <si>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</si>
  <si>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</si>
  <si>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</si>
  <si>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</si>
  <si>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</si>
  <si>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</si>
  <si>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</si>
  <si>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</si>
  <si>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</si>
  <si>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</si>
  <si>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</si>
  <si>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</si>
  <si>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</si>
  <si>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</si>
  <si>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</si>
  <si>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</si>
  <si>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</si>
  <si>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</si>
  <si>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</si>
  <si>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</si>
  <si>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</si>
  <si>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</si>
  <si>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</si>
  <si>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</si>
  <si>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</si>
  <si>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</si>
  <si>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</si>
  <si>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</si>
  <si>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</si>
  <si>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</si>
  <si>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</si>
  <si>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</si>
  <si>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</si>
  <si>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</si>
  <si>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</si>
  <si>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</si>
  <si>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</si>
  <si>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</si>
  <si>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</si>
  <si>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</si>
  <si>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</si>
  <si>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</si>
  <si>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</si>
  <si>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</si>
  <si>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</si>
  <si>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</si>
  <si>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</si>
  <si>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</si>
  <si>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</si>
  <si>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</si>
  <si>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</si>
  <si>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</si>
  <si>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</si>
  <si>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</si>
  <si>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</si>
  <si>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</si>
  <si>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</si>
  <si>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</si>
  <si>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</si>
  <si>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</si>
  <si>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</si>
  <si>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</si>
  <si>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</si>
  <si>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</si>
  <si>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</si>
  <si>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</si>
  <si>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</si>
  <si>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</si>
  <si>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</si>
  <si>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</si>
  <si>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</si>
  <si>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</si>
  <si>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</si>
  <si>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</si>
  <si>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</si>
  <si>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</si>
  <si>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</si>
  <si>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</si>
  <si>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</si>
  <si>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</si>
  <si>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</si>
  <si>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</si>
  <si>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</si>
  <si>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</si>
  <si>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</si>
  <si>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</si>
  <si>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</si>
  <si>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</si>
  <si>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</si>
  <si>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</si>
  <si>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</si>
  <si>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</si>
  <si>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</si>
  <si>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</si>
  <si>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</si>
  <si>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</si>
  <si>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</si>
  <si>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</si>
  <si>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</si>
  <si>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</si>
  <si>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</si>
  <si>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</si>
  <si>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</si>
  <si>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</si>
  <si>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</si>
  <si>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</si>
  <si>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</si>
  <si>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</si>
  <si>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</si>
  <si>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</si>
  <si>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</si>
  <si>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</si>
  <si>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</si>
  <si>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</si>
  <si>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</si>
  <si>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</si>
  <si>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</si>
  <si>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</si>
  <si>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</si>
  <si>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</si>
  <si>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</si>
  <si>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</si>
  <si>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</si>
  <si>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</si>
  <si>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</si>
  <si>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</si>
  <si>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</si>
  <si>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</si>
  <si>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</si>
  <si>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</si>
  <si>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</si>
  <si>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</si>
  <si>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</si>
  <si>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</si>
  <si>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</si>
  <si>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</si>
  <si>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</si>
  <si>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</si>
  <si>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</si>
  <si>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</si>
  <si>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</si>
  <si>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</si>
  <si>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</si>
  <si>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</si>
  <si>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</si>
  <si>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</si>
  <si>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</si>
  <si>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</si>
  <si>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</si>
  <si>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</si>
  <si>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</si>
  <si>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</si>
  <si>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</si>
  <si>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</si>
  <si>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</si>
  <si>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</si>
  <si>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</si>
  <si>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</si>
  <si>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</si>
  <si>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</si>
  <si>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</si>
  <si>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</si>
  <si>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</si>
  <si>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</si>
  <si>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</si>
  <si>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</si>
  <si>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</si>
  <si>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</si>
  <si>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</si>
  <si>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</si>
  <si>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</si>
  <si>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</si>
  <si>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</si>
  <si>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</si>
  <si>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</si>
  <si>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</si>
  <si>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</si>
  <si>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</si>
  <si>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</si>
  <si>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</si>
  <si>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</si>
  <si>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</si>
  <si>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</si>
  <si>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</si>
  <si>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</si>
  <si>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</si>
  <si>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</si>
  <si>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</si>
  <si>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</si>
  <si>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</si>
  <si>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</si>
  <si>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</si>
  <si>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</si>
  <si>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</si>
  <si>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</si>
  <si>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</si>
  <si>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</si>
  <si>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</si>
  <si>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</si>
  <si>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</si>
  <si>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</si>
  <si>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</si>
  <si>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</si>
  <si>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</si>
  <si>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</si>
  <si>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</si>
  <si>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</si>
  <si>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</si>
  <si>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</si>
  <si>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</si>
  <si>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</si>
  <si>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</si>
  <si>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</si>
  <si>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</si>
  <si>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</si>
  <si>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</si>
  <si>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</si>
  <si>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</si>
  <si>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</si>
  <si>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</si>
  <si>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</si>
  <si>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</si>
  <si>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</si>
  <si>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</si>
  <si>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</si>
  <si>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</si>
  <si>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</si>
  <si>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</si>
  <si>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</si>
  <si>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</si>
  <si>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</si>
  <si>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</si>
  <si>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</si>
  <si>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</si>
  <si>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</si>
  <si>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</si>
  <si>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</si>
  <si>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</si>
  <si>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</si>
  <si>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</si>
  <si>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</si>
  <si>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</si>
  <si>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</si>
  <si>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</si>
  <si>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</si>
  <si>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</si>
  <si>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</si>
  <si>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</si>
  <si>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</si>
  <si>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</si>
  <si>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</si>
  <si>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</si>
  <si>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</si>
  <si>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</si>
  <si>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</si>
  <si>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</si>
  <si>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</si>
  <si>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</si>
  <si>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</si>
  <si>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</si>
  <si>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</si>
  <si>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</si>
  <si>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</si>
  <si>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</si>
  <si>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</si>
  <si>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</si>
  <si>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</si>
  <si>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</si>
  <si>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</si>
  <si>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</si>
  <si>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</si>
  <si>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</si>
  <si>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</si>
  <si>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</si>
  <si>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</si>
  <si>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</si>
  <si>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</si>
  <si>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</si>
  <si>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</si>
  <si>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</si>
  <si>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</si>
  <si>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</si>
  <si>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</si>
  <si>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</si>
  <si>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</si>
  <si>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</si>
  <si>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</si>
  <si>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</si>
  <si>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</si>
  <si>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</si>
  <si>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</si>
  <si>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</si>
  <si>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</si>
  <si>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</si>
  <si>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</si>
  <si>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</si>
  <si>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</si>
  <si>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</si>
  <si>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</si>
  <si>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</si>
  <si>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</si>
  <si>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</si>
  <si>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</si>
  <si>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</si>
  <si>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</si>
  <si>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</si>
  <si>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</si>
  <si>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</si>
  <si>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</si>
  <si>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</si>
  <si>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</si>
  <si>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</si>
  <si>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</si>
  <si>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</si>
  <si>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</si>
  <si>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</si>
  <si>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</si>
  <si>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</si>
  <si>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</si>
  <si>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</si>
  <si>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</si>
  <si>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</si>
  <si>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</si>
  <si>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</si>
  <si>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</si>
  <si>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</si>
  <si>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</si>
  <si>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</si>
  <si>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</si>
  <si>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</si>
  <si>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</si>
  <si>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</si>
  <si>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</si>
  <si>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</si>
  <si>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</si>
  <si>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</si>
  <si>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</si>
  <si>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</si>
  <si>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</si>
  <si>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</si>
  <si>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</si>
  <si>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</si>
  <si>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</si>
  <si>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</si>
  <si>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</si>
  <si>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</si>
  <si>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</si>
  <si>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</si>
  <si>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</si>
  <si>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</si>
  <si>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</si>
  <si>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</si>
  <si>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</si>
  <si>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</si>
  <si>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</si>
  <si>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</si>
  <si>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</si>
  <si>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</si>
  <si>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</si>
  <si>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</si>
  <si>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</si>
  <si>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</si>
  <si>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</si>
  <si>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</si>
  <si>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</si>
  <si>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</si>
  <si>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</si>
  <si>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</si>
  <si>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</si>
  <si>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</si>
  <si>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</si>
  <si>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</si>
  <si>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</si>
  <si>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</si>
  <si>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</si>
  <si>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</si>
  <si>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</si>
  <si>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</si>
  <si>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</si>
  <si>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</si>
  <si>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</si>
  <si>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</si>
  <si>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</si>
  <si>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</si>
  <si>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</si>
  <si>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</si>
  <si>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</si>
  <si>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</si>
  <si>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</si>
  <si>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</si>
  <si>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</si>
  <si>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</si>
  <si>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</si>
  <si>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</si>
  <si>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</si>
  <si>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</si>
  <si>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</si>
  <si>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</si>
  <si>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</si>
  <si>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</si>
  <si>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</si>
  <si>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</si>
  <si>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</si>
  <si>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</si>
  <si>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</si>
  <si>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</si>
  <si>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</si>
  <si>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</si>
  <si>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</si>
  <si>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</si>
  <si>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</si>
  <si>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</si>
  <si>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</si>
  <si>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</si>
  <si>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</si>
  <si>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</si>
  <si>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</si>
  <si>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</si>
  <si>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</si>
  <si>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</si>
  <si>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</si>
  <si>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</si>
  <si>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</si>
  <si>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</si>
  <si>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</si>
  <si>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</si>
  <si>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</si>
  <si>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</si>
  <si>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</si>
  <si>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</si>
  <si>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</si>
  <si>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</si>
  <si>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</si>
  <si>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</si>
  <si>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</si>
  <si>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</si>
  <si>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</si>
  <si>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</si>
  <si>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</si>
  <si>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</si>
  <si>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</si>
  <si>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</si>
  <si>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</si>
  <si>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</si>
  <si>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</si>
  <si>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</si>
  <si>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</si>
  <si>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</si>
  <si>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</si>
  <si>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</si>
  <si>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</si>
  <si>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</si>
  <si>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</si>
  <si>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</si>
  <si>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</si>
  <si>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</si>
  <si>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</si>
  <si>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</si>
  <si>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</si>
  <si>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</si>
  <si>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</si>
  <si>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</si>
  <si>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</si>
  <si>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</si>
  <si>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</si>
  <si>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</si>
  <si>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</si>
  <si>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</si>
  <si>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</si>
  <si>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</si>
  <si>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</si>
  <si>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</si>
  <si>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</si>
  <si>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</si>
  <si>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</si>
  <si>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</si>
  <si>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</si>
  <si>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</si>
  <si>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</si>
  <si>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</si>
  <si>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</si>
  <si>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</si>
  <si>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</si>
  <si>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</si>
  <si>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</si>
  <si>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</si>
  <si>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</si>
  <si>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</si>
  <si>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</si>
  <si>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</si>
  <si>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</si>
  <si>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</si>
  <si>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</si>
  <si>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</si>
  <si>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</si>
  <si>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</si>
  <si>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</si>
  <si>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</si>
  <si>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</si>
  <si>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</si>
  <si>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</si>
  <si>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</si>
  <si>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</si>
  <si>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</si>
  <si>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</si>
  <si>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</si>
  <si>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</si>
  <si>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</si>
  <si>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</si>
  <si>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</si>
  <si>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</si>
  <si>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</si>
  <si>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</si>
  <si>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</si>
  <si>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</si>
  <si>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</si>
  <si>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</si>
  <si>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</si>
  <si>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</si>
  <si>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</si>
  <si>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</si>
  <si>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</si>
  <si>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</si>
  <si>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</si>
  <si>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</si>
  <si>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</si>
  <si>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</si>
  <si>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</si>
  <si>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</si>
  <si>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</si>
  <si>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</si>
  <si>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</si>
  <si>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</si>
  <si>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</si>
  <si>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</si>
  <si>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</si>
  <si>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</si>
  <si>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</si>
  <si>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</si>
  <si>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</si>
  <si>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</si>
  <si>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</si>
  <si>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</si>
  <si>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</si>
  <si>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</si>
  <si>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</si>
  <si>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</si>
  <si>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</si>
  <si>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</si>
  <si>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</si>
  <si>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</si>
  <si>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</si>
  <si>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</si>
  <si>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</si>
  <si>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</si>
  <si>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</si>
  <si>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</si>
  <si>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</si>
  <si>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</si>
  <si>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</si>
  <si>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</si>
  <si>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</si>
  <si>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</si>
  <si>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</si>
  <si>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</si>
  <si>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</si>
  <si>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</si>
  <si>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</si>
  <si>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</si>
  <si>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</si>
  <si>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</si>
  <si>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</si>
  <si>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</si>
  <si>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</si>
  <si>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</si>
  <si>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</si>
  <si>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</si>
  <si>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</si>
  <si>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</si>
  <si>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</si>
  <si>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</si>
  <si>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</si>
  <si>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</si>
  <si>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</si>
  <si>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</si>
  <si>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</si>
  <si>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</si>
  <si>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</si>
  <si>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</si>
  <si>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</si>
  <si>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</si>
  <si>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</si>
  <si>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</si>
  <si>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</si>
  <si>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</si>
  <si>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</si>
  <si>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</si>
  <si>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</si>
  <si>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</si>
  <si>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</si>
  <si>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</si>
  <si>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</si>
  <si>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</si>
  <si>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</si>
  <si>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</si>
  <si>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</si>
  <si>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</si>
  <si>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</si>
  <si>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</si>
  <si>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</si>
  <si>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</si>
  <si>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</si>
  <si>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</si>
  <si>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</si>
  <si>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</si>
  <si>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</si>
  <si>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</si>
  <si>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</si>
  <si>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</si>
  <si>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</si>
  <si>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</si>
  <si>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</si>
  <si>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</si>
  <si>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</si>
  <si>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</si>
  <si>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</si>
  <si>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</si>
  <si>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</si>
  <si>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</si>
  <si>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</si>
  <si>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</si>
  <si>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</si>
  <si>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</si>
  <si>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</si>
  <si>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</si>
  <si>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</si>
  <si>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</si>
  <si>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</si>
  <si>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</si>
  <si>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</si>
  <si>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</si>
  <si>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</si>
  <si>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</si>
  <si>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</si>
  <si>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</si>
  <si>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</si>
  <si>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</si>
  <si>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</si>
  <si>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</si>
  <si>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</si>
  <si>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</si>
  <si>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</si>
  <si>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</si>
  <si>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</si>
  <si>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</si>
  <si>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</si>
  <si>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</si>
  <si>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</si>
  <si>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</si>
  <si>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</si>
  <si>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</si>
  <si>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</si>
  <si>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</si>
  <si>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</si>
  <si>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</si>
  <si>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</si>
  <si>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</si>
  <si>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</si>
  <si>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</si>
  <si>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</si>
  <si>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</si>
  <si>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</si>
  <si>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</si>
  <si>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</si>
  <si>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</si>
  <si>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</si>
  <si>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</si>
  <si>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</si>
  <si>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</si>
  <si>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</si>
  <si>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</si>
  <si>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</si>
  <si>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</si>
  <si>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</si>
  <si>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</si>
  <si>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</si>
  <si>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</si>
  <si>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</si>
  <si>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</si>
  <si>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</si>
  <si>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</si>
  <si>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</si>
  <si>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</si>
  <si>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</si>
  <si>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</si>
  <si>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</si>
  <si>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</si>
  <si>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</si>
  <si>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</si>
  <si>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</si>
  <si>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</si>
  <si>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</si>
  <si>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</si>
  <si>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</si>
  <si>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</si>
  <si>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</si>
  <si>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</si>
  <si>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</si>
  <si>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</si>
  <si>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</si>
  <si>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</si>
  <si>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</si>
  <si>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</si>
  <si>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</si>
  <si>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</si>
  <si>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</si>
  <si>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</si>
  <si>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</si>
  <si>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</si>
  <si>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</si>
  <si>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</si>
  <si>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</si>
  <si>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</si>
  <si>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</si>
  <si>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</si>
  <si>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</si>
  <si>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</si>
  <si>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</si>
  <si>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</si>
  <si>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</si>
  <si>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</si>
  <si>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</si>
  <si>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</si>
  <si>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</si>
  <si>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</si>
  <si>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</si>
  <si>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</si>
  <si>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</si>
  <si>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</si>
  <si>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</si>
  <si>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</si>
  <si>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</si>
  <si>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</si>
  <si>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</si>
  <si>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</si>
  <si>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</si>
  <si>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</si>
  <si>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</si>
  <si>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</si>
  <si>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</si>
  <si>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</si>
  <si>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</si>
  <si>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</si>
  <si>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</si>
  <si>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</si>
  <si>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</si>
  <si>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</si>
  <si>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</si>
  <si>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</si>
  <si>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</si>
  <si>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</si>
  <si>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</si>
  <si>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</si>
  <si>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</si>
  <si>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</si>
  <si>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</si>
  <si>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</si>
  <si>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</si>
  <si>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</si>
  <si>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</si>
  <si>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</si>
  <si>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</si>
  <si>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</si>
  <si>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</si>
  <si>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</si>
  <si>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</si>
  <si>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</si>
  <si>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</si>
  <si>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</si>
  <si>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</si>
  <si>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</si>
  <si>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</si>
  <si>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</si>
  <si>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</si>
  <si>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</si>
  <si>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</si>
  <si>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</si>
  <si>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</si>
  <si>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</si>
  <si>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</si>
  <si>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</si>
  <si>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</si>
  <si>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</si>
  <si>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</si>
  <si>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</si>
  <si>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</si>
  <si>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</si>
  <si>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</si>
  <si>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</si>
  <si>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</si>
  <si>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</si>
  <si>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</si>
  <si>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</si>
  <si>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</si>
  <si>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</si>
  <si>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</si>
  <si>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</si>
  <si>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</si>
  <si>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</si>
  <si>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</si>
  <si>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</si>
  <si>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</si>
  <si>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</si>
  <si>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</si>
  <si>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</si>
  <si>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</si>
  <si>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</si>
  <si>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</si>
  <si>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</si>
  <si>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</si>
  <si>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</si>
  <si>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</si>
  <si>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</si>
  <si>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</si>
  <si>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</si>
  <si>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</si>
  <si>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</si>
  <si>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</si>
  <si>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</si>
  <si>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</si>
  <si>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</si>
  <si>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</si>
  <si>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</si>
  <si>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</si>
  <si>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</si>
  <si>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</si>
  <si>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</si>
  <si>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</si>
  <si>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</si>
  <si>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</si>
  <si>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</si>
  <si>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</si>
  <si>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</si>
  <si>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</si>
  <si>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</si>
  <si>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</si>
  <si>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</si>
  <si>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</si>
  <si>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</si>
  <si>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</si>
  <si>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</si>
  <si>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</si>
  <si>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</si>
  <si>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</si>
  <si>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</si>
  <si>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</si>
  <si>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</si>
  <si>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</si>
  <si>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</si>
  <si>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</si>
  <si>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</si>
  <si>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</si>
  <si>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</si>
  <si>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</si>
  <si>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</si>
  <si>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</si>
  <si>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</si>
  <si>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</si>
  <si>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</si>
  <si>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</si>
  <si>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</si>
  <si>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</si>
  <si>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</si>
  <si>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</si>
  <si>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</si>
  <si>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</si>
  <si>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</si>
  <si>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</si>
  <si>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</si>
  <si>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</si>
  <si>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</si>
  <si>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</si>
  <si>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</si>
  <si>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</si>
  <si>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</si>
  <si>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</si>
  <si>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</si>
  <si>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</si>
  <si>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</si>
  <si>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</si>
  <si>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</si>
  <si>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</si>
  <si>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</si>
  <si>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</si>
  <si>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</si>
  <si>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</si>
  <si>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</si>
  <si>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</si>
  <si>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</si>
  <si>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</si>
  <si>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</si>
  <si>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</si>
  <si>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</si>
  <si>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</si>
  <si>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</si>
  <si>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</si>
  <si>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</si>
  <si>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</si>
  <si>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</si>
  <si>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</si>
  <si>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</si>
  <si>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</si>
  <si>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</si>
  <si>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</si>
  <si>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</si>
  <si>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</si>
  <si>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</si>
  <si>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</si>
  <si>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</si>
  <si>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</si>
  <si>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</si>
  <si>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</si>
  <si>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</si>
  <si>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</si>
  <si>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</si>
  <si>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</si>
  <si>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</si>
  <si>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</si>
  <si>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</si>
  <si>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</si>
  <si>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</si>
  <si>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</si>
  <si>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</si>
  <si>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</si>
  <si>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</si>
  <si>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</si>
  <si>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</si>
  <si>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</si>
  <si>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</si>
  <si>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</si>
  <si>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</si>
  <si>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</si>
  <si>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</si>
  <si>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</si>
  <si>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</si>
  <si>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</si>
  <si>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</si>
  <si>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</si>
  <si>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</si>
  <si>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</si>
  <si>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</si>
  <si>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</si>
  <si>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</si>
  <si>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</si>
  <si>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</si>
  <si>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</si>
  <si>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</si>
  <si>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</si>
  <si>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</si>
  <si>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</si>
  <si>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</si>
  <si>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</si>
  <si>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</si>
  <si>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</si>
  <si>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</si>
  <si>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</si>
  <si>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</si>
  <si>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</si>
  <si>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</si>
  <si>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</si>
  <si>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</si>
  <si>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</si>
  <si>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</si>
  <si>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</si>
  <si>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</si>
  <si>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</si>
  <si>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</si>
  <si>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</si>
  <si>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</si>
  <si>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</si>
  <si>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</si>
  <si>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</si>
  <si>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</si>
  <si>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</si>
  <si>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</si>
  <si>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</si>
  <si>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</si>
  <si>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</si>
  <si>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</si>
  <si>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</si>
  <si>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</si>
  <si>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</si>
  <si>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</si>
  <si>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</si>
  <si>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</si>
  <si>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</si>
  <si>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</si>
  <si>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</si>
  <si>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</si>
  <si>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</si>
  <si>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</si>
  <si>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</si>
  <si>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</si>
  <si>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</si>
  <si>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</si>
  <si>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</si>
  <si>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</si>
  <si>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</si>
  <si>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</si>
  <si>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</si>
  <si>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</si>
  <si>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</si>
  <si>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</si>
  <si>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</si>
  <si>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</si>
  <si>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</si>
  <si>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</si>
  <si>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</si>
  <si>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</si>
  <si>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</si>
  <si>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</si>
  <si>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</si>
  <si>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</si>
  <si>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</si>
  <si>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</si>
  <si>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</si>
  <si>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</si>
  <si>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</si>
  <si>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</si>
  <si>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</si>
  <si>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</si>
  <si>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</si>
  <si>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</si>
  <si>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</si>
  <si>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</si>
  <si>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</si>
  <si>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</si>
  <si>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</si>
  <si>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</si>
  <si>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</si>
  <si>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</si>
  <si>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</si>
  <si>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</si>
  <si>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</si>
  <si>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</si>
  <si>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</si>
  <si>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</si>
  <si>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</si>
  <si>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</si>
  <si>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</si>
  <si>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</si>
  <si>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</si>
  <si>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</si>
  <si>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</si>
  <si>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</si>
  <si>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</si>
  <si>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</si>
  <si>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</si>
  <si>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</si>
  <si>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</si>
  <si>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</si>
  <si>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</si>
  <si>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</si>
  <si>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</si>
  <si>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</si>
  <si>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</si>
  <si>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</si>
  <si>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</si>
  <si>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</si>
  <si>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</si>
  <si>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</si>
  <si>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</si>
  <si>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</si>
  <si>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</si>
  <si>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</si>
  <si>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</si>
  <si>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</si>
  <si>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</si>
  <si>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</si>
  <si>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</si>
  <si>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</si>
  <si>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</si>
  <si>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</si>
  <si>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</si>
  <si>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</si>
  <si>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</si>
  <si>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</si>
  <si>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</si>
  <si>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</si>
  <si>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</si>
  <si>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</si>
  <si>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</si>
  <si>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</si>
  <si>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</si>
  <si>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</si>
  <si>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</si>
  <si>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</si>
  <si>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</si>
  <si>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</si>
  <si>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</si>
  <si>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</si>
  <si>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</si>
  <si>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</si>
  <si>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</si>
  <si>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</si>
  <si>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</si>
  <si>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</si>
  <si>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</si>
  <si>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</si>
  <si>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</si>
  <si>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</si>
  <si>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</si>
  <si>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</si>
  <si>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</si>
  <si>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</si>
  <si>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</si>
  <si>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</si>
  <si>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</si>
  <si>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</si>
  <si>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</si>
  <si>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</si>
  <si>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</si>
  <si>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</si>
  <si>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</si>
  <si>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</si>
  <si>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</si>
  <si>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</si>
  <si>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</si>
  <si>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</si>
  <si>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</si>
  <si>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</si>
  <si>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</si>
  <si>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</si>
  <si>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</si>
  <si>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</si>
  <si>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</si>
  <si>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</si>
  <si>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</si>
  <si>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</si>
  <si>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</si>
  <si>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</si>
  <si>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</si>
  <si>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</si>
  <si>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</si>
  <si>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</si>
  <si>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</si>
  <si>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</si>
  <si>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</si>
  <si>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</si>
  <si>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</si>
  <si>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</si>
  <si>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</si>
  <si>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</si>
  <si>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</si>
  <si>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</si>
  <si>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</si>
  <si>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</si>
  <si>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</si>
  <si>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</si>
  <si>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</si>
  <si>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</si>
  <si>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</si>
  <si>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</si>
  <si>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</si>
  <si>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</si>
  <si>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</si>
  <si>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</si>
  <si>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</si>
  <si>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</si>
  <si>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</si>
  <si>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</si>
  <si>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</si>
  <si>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</si>
  <si>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</si>
  <si>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</si>
  <si>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</si>
  <si>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</si>
  <si>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</si>
  <si>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</si>
  <si>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</si>
  <si>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</si>
  <si>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</si>
  <si>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</si>
  <si>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</si>
  <si>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</si>
  <si>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</si>
  <si>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</si>
  <si>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</si>
  <si>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</si>
  <si>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</si>
  <si>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</si>
  <si>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</si>
  <si>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</si>
  <si>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</si>
  <si>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</si>
  <si>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</si>
  <si>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</si>
  <si>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</si>
  <si>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</si>
  <si>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</si>
  <si>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</si>
  <si>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</si>
  <si>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</si>
  <si>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</si>
  <si>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</si>
  <si>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</si>
  <si>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</si>
  <si>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</si>
  <si>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</si>
  <si>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</si>
  <si>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</si>
  <si>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</si>
  <si>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</si>
  <si>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</si>
  <si>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</si>
  <si>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</si>
  <si>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</si>
  <si>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</si>
  <si>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</si>
  <si>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</si>
  <si>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</si>
  <si>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</si>
  <si>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</si>
  <si>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</si>
  <si>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</si>
  <si>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</si>
  <si>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</si>
  <si>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</si>
  <si>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</si>
  <si>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</si>
  <si>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</si>
  <si>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</si>
  <si>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</si>
  <si>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</si>
  <si>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</si>
  <si>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</si>
  <si>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</si>
  <si>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</si>
  <si>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</si>
  <si>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</si>
  <si>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</si>
  <si>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</si>
  <si>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</si>
  <si>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</si>
  <si>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</si>
  <si>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</si>
  <si>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</si>
  <si>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</si>
  <si>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</si>
  <si>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</si>
  <si>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</si>
  <si>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</si>
  <si>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</si>
  <si>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</si>
  <si>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</si>
  <si>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</si>
  <si>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</si>
  <si>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</si>
  <si>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</si>
  <si>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</si>
  <si>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</si>
  <si>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</si>
  <si>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</si>
  <si>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</si>
  <si>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</si>
  <si>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</si>
  <si>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</si>
  <si>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</si>
  <si>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</si>
  <si>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</si>
  <si>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</si>
  <si>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</si>
  <si>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</si>
  <si>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</si>
  <si>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</si>
  <si>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</si>
  <si>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</si>
  <si>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</si>
  <si>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</si>
  <si>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</si>
  <si>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</si>
  <si>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</si>
  <si>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</si>
  <si>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</si>
  <si>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</si>
  <si>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</si>
  <si>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</si>
  <si>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</si>
  <si>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</si>
  <si>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</si>
  <si>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</si>
  <si>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</si>
  <si>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</si>
  <si>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</si>
  <si>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</si>
  <si>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</si>
  <si>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</si>
  <si>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</si>
  <si>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</si>
  <si>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</si>
  <si>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</si>
  <si>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</si>
  <si>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</si>
  <si>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</si>
  <si>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</si>
  <si>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</si>
  <si>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</si>
  <si>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</si>
  <si>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</si>
  <si>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</si>
  <si>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</si>
  <si>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</si>
  <si>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</si>
  <si>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</si>
  <si>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</si>
  <si>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</si>
  <si>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</si>
  <si>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</si>
  <si>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</si>
  <si>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</si>
  <si>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</si>
  <si>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</si>
  <si>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</si>
  <si>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</si>
  <si>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</si>
  <si>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</si>
  <si>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</si>
  <si>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</si>
  <si>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</si>
  <si>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</si>
  <si>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</si>
  <si>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</si>
  <si>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</si>
  <si>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</si>
  <si>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</si>
  <si>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</si>
  <si>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</si>
  <si>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</si>
  <si>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</si>
  <si>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</si>
  <si>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</si>
  <si>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</si>
  <si>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</si>
  <si>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</si>
  <si>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</si>
  <si>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</si>
  <si>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</si>
  <si>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</si>
  <si>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</si>
  <si>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</si>
  <si>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</si>
  <si>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</si>
  <si>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</si>
  <si>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</si>
  <si>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</si>
  <si>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</si>
  <si>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</si>
  <si>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</si>
  <si>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</si>
  <si>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</si>
  <si>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</si>
  <si>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</si>
  <si>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</si>
  <si>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</si>
  <si>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</si>
  <si>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</si>
  <si>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</si>
  <si>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</si>
  <si>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</si>
  <si>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</si>
  <si>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</si>
  <si>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</si>
  <si>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</si>
  <si>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</si>
  <si>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</si>
  <si>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</si>
  <si>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</si>
  <si>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</si>
  <si>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</si>
  <si>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</si>
  <si>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</si>
  <si>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</si>
  <si>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</si>
  <si>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</si>
  <si>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</si>
  <si>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</si>
  <si>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</si>
  <si>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</si>
  <si>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</si>
  <si>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</si>
  <si>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</si>
  <si>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</si>
  <si>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</si>
  <si>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</si>
  <si>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</si>
  <si>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</si>
  <si>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</si>
  <si>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</si>
  <si>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</si>
  <si>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</si>
  <si>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</si>
  <si>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</si>
  <si>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</si>
  <si>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</si>
  <si>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</si>
  <si>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</si>
  <si>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</si>
  <si>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</si>
  <si>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</si>
  <si>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</si>
  <si>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</si>
  <si>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</si>
  <si>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</si>
  <si>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</si>
  <si>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</si>
  <si>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</si>
  <si>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</si>
  <si>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</si>
  <si>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</si>
  <si>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</si>
  <si>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</si>
  <si>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</si>
  <si>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</si>
  <si>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</si>
  <si>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</si>
  <si>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</si>
  <si>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</si>
  <si>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</si>
  <si>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</si>
  <si>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</si>
  <si>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</si>
  <si>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</si>
  <si>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</si>
  <si>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</si>
  <si>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</si>
  <si>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</si>
  <si>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</si>
  <si>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</si>
  <si>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</si>
  <si>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</si>
  <si>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</si>
  <si>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</si>
  <si>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</si>
  <si>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</si>
  <si>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</si>
  <si>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</si>
  <si>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</si>
  <si>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</si>
  <si>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</si>
  <si>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</si>
  <si>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</si>
  <si>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</si>
  <si>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</si>
  <si>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</si>
  <si>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</si>
  <si>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</si>
  <si>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</si>
  <si>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</si>
  <si>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</si>
  <si>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</si>
  <si>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</si>
  <si>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</si>
  <si>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</si>
  <si>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</si>
  <si>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</si>
  <si>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</si>
  <si>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</si>
  <si>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</si>
  <si>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</si>
  <si>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</si>
  <si>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</si>
  <si>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</si>
  <si>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</si>
  <si>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</si>
  <si>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</si>
  <si>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</si>
  <si>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</si>
  <si>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</si>
  <si>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</si>
  <si>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</si>
  <si>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</si>
  <si>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</si>
  <si>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</si>
  <si>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</si>
  <si>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</si>
  <si>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</si>
  <si>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</si>
  <si>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</si>
  <si>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</si>
  <si>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</si>
  <si>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</si>
  <si>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</si>
  <si>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</si>
  <si>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</si>
  <si>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</si>
  <si>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</si>
  <si>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</si>
  <si>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</si>
  <si>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</si>
  <si>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</si>
  <si>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</si>
  <si>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</si>
  <si>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</si>
  <si>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</si>
  <si>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</si>
  <si>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</si>
  <si>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</si>
  <si>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</si>
  <si>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</si>
  <si>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</si>
  <si>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</si>
  <si>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</si>
  <si>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</si>
  <si>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</si>
  <si>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</si>
  <si>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</si>
  <si>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</si>
  <si>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</si>
  <si>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</si>
  <si>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</si>
  <si>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</si>
  <si>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</si>
  <si>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</si>
  <si>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</si>
  <si>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</si>
  <si>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</si>
  <si>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</si>
  <si>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</si>
  <si>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</si>
  <si>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</si>
  <si>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</si>
  <si>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</si>
  <si>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</si>
  <si>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</si>
  <si>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</si>
  <si>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</si>
  <si>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</si>
  <si>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</si>
  <si>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</si>
  <si>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</si>
  <si>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</si>
  <si>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</si>
  <si>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</si>
  <si>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</si>
  <si>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</si>
  <si>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</si>
  <si>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</si>
  <si>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</si>
  <si>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</si>
  <si>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</si>
  <si>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</si>
  <si>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</si>
  <si>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</si>
  <si>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</si>
  <si>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</si>
  <si>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</si>
  <si>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</si>
  <si>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</si>
  <si>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</si>
  <si>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</si>
  <si>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</si>
  <si>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</si>
  <si>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</si>
  <si>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</si>
  <si>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</si>
  <si>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</si>
  <si>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</si>
  <si>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</si>
  <si>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</si>
  <si>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</si>
  <si>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</si>
  <si>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</si>
  <si>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</si>
  <si>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</si>
  <si>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</si>
  <si>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</si>
  <si>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</si>
  <si>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</si>
  <si>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</si>
  <si>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</si>
  <si>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</si>
  <si>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</si>
  <si>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</si>
  <si>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</si>
  <si>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</si>
  <si>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</si>
  <si>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</si>
  <si>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</si>
  <si>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</si>
  <si>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</si>
  <si>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</si>
  <si>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</si>
  <si>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</si>
  <si>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</si>
  <si>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</si>
  <si>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</si>
  <si>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</si>
  <si>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</si>
  <si>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</si>
  <si>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</si>
  <si>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</si>
  <si>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</si>
  <si>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</si>
  <si>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</si>
  <si>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</si>
  <si>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</si>
  <si>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</si>
  <si>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</si>
  <si>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</si>
  <si>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</si>
  <si>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</si>
  <si>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</si>
  <si>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</si>
  <si>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</si>
  <si>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</si>
  <si>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</si>
  <si>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</si>
  <si>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</si>
  <si>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</si>
  <si>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</si>
  <si>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</si>
  <si>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</si>
  <si>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</si>
  <si>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</si>
  <si>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</si>
  <si>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</si>
  <si>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</si>
  <si>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</si>
  <si>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</si>
  <si>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</si>
  <si>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</si>
  <si>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</si>
  <si>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</si>
  <si>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</si>
  <si>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</si>
  <si>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</si>
  <si>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</si>
  <si>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</si>
  <si>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</si>
  <si>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</si>
  <si>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</si>
  <si>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</si>
  <si>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</si>
  <si>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</si>
  <si>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</si>
  <si>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</si>
  <si>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</si>
  <si>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</si>
  <si>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</si>
  <si>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</si>
  <si>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</si>
  <si>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</si>
  <si>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</si>
  <si>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</si>
  <si>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</si>
  <si>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</si>
  <si>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</si>
  <si>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</si>
  <si>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</si>
  <si>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</si>
  <si>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</si>
  <si>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</si>
  <si>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</si>
  <si>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</si>
  <si>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</si>
  <si>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</si>
  <si>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</si>
  <si>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</si>
  <si>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</si>
  <si>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</si>
  <si>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</si>
  <si>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</si>
  <si>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</si>
  <si>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</si>
  <si>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</si>
  <si>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</si>
  <si>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</si>
  <si>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</si>
  <si>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</si>
  <si>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</si>
  <si>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</si>
  <si>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</si>
  <si>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</si>
  <si>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</si>
  <si>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</si>
  <si>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</si>
  <si>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</si>
  <si>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</si>
  <si>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</si>
  <si>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</si>
  <si>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</si>
  <si>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</si>
  <si>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</si>
  <si>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</si>
  <si>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</si>
  <si>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</si>
  <si>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</si>
  <si>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</si>
  <si>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</si>
  <si>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</si>
  <si>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</si>
  <si>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</si>
  <si>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</si>
  <si>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</si>
  <si>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</si>
  <si>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</si>
  <si>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</si>
  <si>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</si>
  <si>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</si>
  <si>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</si>
  <si>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</si>
  <si>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</si>
  <si>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</si>
  <si>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</si>
  <si>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</si>
  <si>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</si>
  <si>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</si>
  <si>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</si>
  <si>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</si>
  <si>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</si>
  <si>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</si>
  <si>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</si>
  <si>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</si>
  <si>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</si>
  <si>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</si>
  <si>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</si>
  <si>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</si>
  <si>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</si>
  <si>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</si>
  <si>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</si>
  <si>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</si>
  <si>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</si>
  <si>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</si>
  <si>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</si>
  <si>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</si>
  <si>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</si>
  <si>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</si>
  <si>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</si>
  <si>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</si>
  <si>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</si>
  <si>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</si>
  <si>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</si>
  <si>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</si>
  <si>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</si>
  <si>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</si>
  <si>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</si>
  <si>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</si>
  <si>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</si>
  <si>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</si>
  <si>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</si>
  <si>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</si>
  <si>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</si>
  <si>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</si>
  <si>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</si>
  <si>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</si>
  <si>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</si>
  <si>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</si>
  <si>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</si>
  <si>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</si>
  <si>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</si>
  <si>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</si>
  <si>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</si>
  <si>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</si>
  <si>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</si>
  <si>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</si>
  <si>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</si>
  <si>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</si>
  <si>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</si>
  <si>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</si>
  <si>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</si>
  <si>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</si>
  <si>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</si>
  <si>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</si>
  <si>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</si>
  <si>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</si>
  <si>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</si>
  <si>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</si>
  <si>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</si>
  <si>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</si>
  <si>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</si>
  <si>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</si>
  <si>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</si>
  <si>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</si>
  <si>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</si>
  <si>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</si>
  <si>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</si>
  <si>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</si>
  <si>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</si>
  <si>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</si>
  <si>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</si>
  <si>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</si>
  <si>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</si>
  <si>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</si>
  <si>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</si>
  <si>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</si>
  <si>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</si>
  <si>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</si>
  <si>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</si>
  <si>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</si>
  <si>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</si>
  <si>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</si>
  <si>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</si>
  <si>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</si>
  <si>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</si>
  <si>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</si>
  <si>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</si>
  <si>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</si>
  <si>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</si>
  <si>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</si>
  <si>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</si>
  <si>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</si>
  <si>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</si>
  <si>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</si>
  <si>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</si>
  <si>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</si>
  <si>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</si>
  <si>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</si>
  <si>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</si>
  <si>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</si>
  <si>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</si>
  <si>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</si>
  <si>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</si>
  <si>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</si>
  <si>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</si>
  <si>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</si>
  <si>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</si>
  <si>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</si>
  <si>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</si>
  <si>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</si>
  <si>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</si>
  <si>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</si>
  <si>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</si>
  <si>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</si>
  <si>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</si>
  <si>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</si>
  <si>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</si>
  <si>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</si>
  <si>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</si>
  <si>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</si>
  <si>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</si>
  <si>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</si>
  <si>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</si>
  <si>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</si>
  <si>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</si>
  <si>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</si>
  <si>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</si>
  <si>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</si>
  <si>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</si>
  <si>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</si>
  <si>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</si>
  <si>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</si>
  <si>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</si>
  <si>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</si>
  <si>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</si>
  <si>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</si>
  <si>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</si>
  <si>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</si>
  <si>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</si>
  <si>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</si>
  <si>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</si>
  <si>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</si>
  <si>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</si>
  <si>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</si>
  <si>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</si>
  <si>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</si>
  <si>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</si>
  <si>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</si>
  <si>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</si>
  <si>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</si>
  <si>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</si>
  <si>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</si>
  <si>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</si>
  <si>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</si>
  <si>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</si>
  <si>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</si>
  <si>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</si>
  <si>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</si>
  <si>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</si>
  <si>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</si>
  <si>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</si>
  <si>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</si>
  <si>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</si>
  <si>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</si>
  <si>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</si>
  <si>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</si>
  <si>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</si>
  <si>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</si>
  <si>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</si>
  <si>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</si>
  <si>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</si>
  <si>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</si>
  <si>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</si>
  <si>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</si>
  <si>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</si>
  <si>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</si>
  <si>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</si>
  <si>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</si>
  <si>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</si>
  <si>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</si>
  <si>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</si>
  <si>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</si>
  <si>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</si>
  <si>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</si>
  <si>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</si>
  <si>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</si>
  <si>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</si>
  <si>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</si>
  <si>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</si>
  <si>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</si>
  <si>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</si>
  <si>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</si>
  <si>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</si>
  <si>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</si>
  <si>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</si>
  <si>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</si>
  <si>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</si>
  <si>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</si>
  <si>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</si>
  <si>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</si>
  <si>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</si>
  <si>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</si>
  <si>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</si>
  <si>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</si>
  <si>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</si>
  <si>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</si>
  <si>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</si>
  <si>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</si>
  <si>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</si>
  <si>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</si>
  <si>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</si>
  <si>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</si>
  <si>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</si>
  <si>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</si>
  <si>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</si>
  <si>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</si>
  <si>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</si>
  <si>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</si>
  <si>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</si>
  <si>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</si>
  <si>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</si>
  <si>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</si>
  <si>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</si>
  <si>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</si>
  <si>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</si>
  <si>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</si>
  <si>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</si>
  <si>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</si>
  <si>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</si>
  <si>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</si>
  <si>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</si>
  <si>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</si>
  <si>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</si>
  <si>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</si>
  <si>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</si>
  <si>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</si>
  <si>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</si>
  <si>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</si>
  <si>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</si>
  <si>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</si>
  <si>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</si>
  <si>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</si>
  <si>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</si>
  <si>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</si>
  <si>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</si>
  <si>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</si>
  <si>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</si>
  <si>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</si>
  <si>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</si>
  <si>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</si>
  <si>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</si>
  <si>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</si>
  <si>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</si>
  <si>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</si>
  <si>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</si>
  <si>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</si>
  <si>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</si>
  <si>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</si>
  <si>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</si>
  <si>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</si>
  <si>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</si>
  <si>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</si>
  <si>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</si>
  <si>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</si>
  <si>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</si>
  <si>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</si>
  <si>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</si>
  <si>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</si>
  <si>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</si>
  <si>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</si>
  <si>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</si>
  <si>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</si>
  <si>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</si>
  <si>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</si>
  <si>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</si>
  <si>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</si>
  <si>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</si>
  <si>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</si>
  <si>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</si>
  <si>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</si>
  <si>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</si>
  <si>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</si>
  <si>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</si>
  <si>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</si>
  <si>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</si>
  <si>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</si>
  <si>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</si>
  <si>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</si>
  <si>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</si>
  <si>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</si>
  <si>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</si>
  <si>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</si>
  <si>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</si>
  <si>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</si>
  <si>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</si>
  <si>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</si>
  <si>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</si>
  <si>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</si>
  <si>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</si>
  <si>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</si>
  <si>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</si>
  <si>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</si>
  <si>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</si>
  <si>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</si>
  <si>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</si>
  <si>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</si>
  <si>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</si>
  <si>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</si>
  <si>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</si>
  <si>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</si>
  <si>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</si>
  <si>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</si>
  <si>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</si>
  <si>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</si>
  <si>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</si>
  <si>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</si>
  <si>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</si>
  <si>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</si>
  <si>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</si>
  <si>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</si>
  <si>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</si>
  <si>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</si>
  <si>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</si>
  <si>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</si>
  <si>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</si>
  <si>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</si>
  <si>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</si>
  <si>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</si>
  <si>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</si>
  <si>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</si>
  <si>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</si>
  <si>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</si>
  <si>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</si>
  <si>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</si>
  <si>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</si>
  <si>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</si>
  <si>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</si>
  <si>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</si>
  <si>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</si>
  <si>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</si>
  <si>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</si>
  <si>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</si>
  <si>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</si>
  <si>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</si>
  <si>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</si>
  <si>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</si>
  <si>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</si>
  <si>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</si>
  <si>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</si>
  <si>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</si>
  <si>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</si>
  <si>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</si>
  <si>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</si>
  <si>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</si>
  <si>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</si>
  <si>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</si>
  <si>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</si>
  <si>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</si>
  <si>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</si>
  <si>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</si>
  <si>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</si>
  <si>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</si>
  <si>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</si>
  <si>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</si>
  <si>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</si>
  <si>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</si>
  <si>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</si>
  <si>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</si>
  <si>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</si>
  <si>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</si>
  <si>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</si>
  <si>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</si>
  <si>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</si>
  <si>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</si>
  <si>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</si>
  <si>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</si>
  <si>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</si>
  <si>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</si>
  <si>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</si>
  <si>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</si>
  <si>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</si>
  <si>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</si>
  <si>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</si>
  <si>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</si>
  <si>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</si>
  <si>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</si>
  <si>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</si>
  <si>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</si>
  <si>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</si>
  <si>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</si>
  <si>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</si>
  <si>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</si>
  <si>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</si>
  <si>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</si>
  <si>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</si>
  <si>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</si>
  <si>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</si>
  <si>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</si>
  <si>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</si>
  <si>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</si>
  <si>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</si>
  <si>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</si>
  <si>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</si>
  <si>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</si>
  <si>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</si>
  <si>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</si>
  <si>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</si>
  <si>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</si>
  <si>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</si>
  <si>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</si>
  <si>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</si>
  <si>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</si>
  <si>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</si>
  <si>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</si>
  <si>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</si>
  <si>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</si>
  <si>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</si>
  <si>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</si>
  <si>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</si>
  <si>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</si>
  <si>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</si>
  <si>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</si>
  <si>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</si>
  <si>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</si>
  <si>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</si>
  <si>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</si>
  <si>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</si>
  <si>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</si>
  <si>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</si>
  <si>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</si>
  <si>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</si>
  <si>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</si>
  <si>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</si>
  <si>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</si>
  <si>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</si>
  <si>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</si>
  <si>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</si>
  <si>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</si>
  <si>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</si>
  <si>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</si>
  <si>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</si>
  <si>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</si>
  <si>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</si>
  <si>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</si>
  <si>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</si>
  <si>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</si>
  <si>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</si>
  <si>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</si>
  <si>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</si>
  <si>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</si>
  <si>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</si>
  <si>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</si>
  <si>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</si>
  <si>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</si>
  <si>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</si>
  <si>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</si>
  <si>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</si>
  <si>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</si>
  <si>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</si>
  <si>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</si>
  <si>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</si>
  <si>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</si>
  <si>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</si>
  <si>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</si>
  <si>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</si>
  <si>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</si>
  <si>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</si>
  <si>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</si>
  <si>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</si>
  <si>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</si>
  <si>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</si>
  <si>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</si>
  <si>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</si>
  <si>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</si>
  <si>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</si>
  <si>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</si>
  <si>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</si>
  <si>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</si>
  <si>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</si>
  <si>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</si>
  <si>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</si>
  <si>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</si>
  <si>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</si>
  <si>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</si>
  <si>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</si>
  <si>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</si>
  <si>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</si>
  <si>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</si>
  <si>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</si>
  <si>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</si>
  <si>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</si>
  <si>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</si>
  <si>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</si>
  <si>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</si>
  <si>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</si>
  <si>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</si>
  <si>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</si>
  <si>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</si>
  <si>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</si>
  <si>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</si>
  <si>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</si>
  <si>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</si>
  <si>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</si>
  <si>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</si>
  <si>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</si>
  <si>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</si>
  <si>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</si>
  <si>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</si>
  <si>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</si>
  <si>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</si>
  <si>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</si>
  <si>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</si>
  <si>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</si>
  <si>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</si>
  <si>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</si>
  <si>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</si>
  <si>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</si>
  <si>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</si>
  <si>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</si>
  <si>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</si>
  <si>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</si>
  <si>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</si>
  <si>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</si>
  <si>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</si>
  <si>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</si>
  <si>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</si>
  <si>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</si>
  <si>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</si>
  <si>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</si>
  <si>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</si>
  <si>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</si>
  <si>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</si>
  <si>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</si>
  <si>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</si>
  <si>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</si>
  <si>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</si>
  <si>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</si>
  <si>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</si>
  <si>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</si>
  <si>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</si>
  <si>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</si>
  <si>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</si>
  <si>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</si>
  <si>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</si>
  <si>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</si>
  <si>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</si>
  <si>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</si>
  <si>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</si>
  <si>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</si>
  <si>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</si>
  <si>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</si>
  <si>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</si>
  <si>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</si>
  <si>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</si>
  <si>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</si>
  <si>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</si>
  <si>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</si>
  <si>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</si>
  <si>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</si>
  <si>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</si>
  <si>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</si>
  <si>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</si>
  <si>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</si>
  <si>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</si>
  <si>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</si>
  <si>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</si>
  <si>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</si>
  <si>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</si>
  <si>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</si>
  <si>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</si>
  <si>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</si>
  <si>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</si>
  <si>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</si>
  <si>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</si>
  <si>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</si>
  <si>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</si>
  <si>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</si>
  <si>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</si>
  <si>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</si>
  <si>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</si>
  <si>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</si>
  <si>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</si>
  <si>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</si>
  <si>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</si>
  <si>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</si>
  <si>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</si>
  <si>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</si>
  <si>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</si>
  <si>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</si>
  <si>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</si>
  <si>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</si>
  <si>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</si>
  <si>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</si>
  <si>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</si>
  <si>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</si>
  <si>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</si>
  <si>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</si>
  <si>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</si>
  <si>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</si>
  <si>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</si>
  <si>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</si>
  <si>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</si>
  <si>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</si>
  <si>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</si>
  <si>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</si>
  <si>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</si>
  <si>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</si>
  <si>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</si>
  <si>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</si>
  <si>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</si>
  <si>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</si>
  <si>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</si>
  <si>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</si>
  <si>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</si>
  <si>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</si>
  <si>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</si>
  <si>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</si>
  <si>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</si>
  <si>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</si>
  <si>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</si>
  <si>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</si>
  <si>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</si>
  <si>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</si>
  <si>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</si>
  <si>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</si>
  <si>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</si>
  <si>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</si>
  <si>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</si>
  <si>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</si>
  <si>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</si>
  <si>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</si>
  <si>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</si>
  <si>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</si>
  <si>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</si>
  <si>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</si>
  <si>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</si>
  <si>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</si>
  <si>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</si>
  <si>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</si>
  <si>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</si>
  <si>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</si>
  <si>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</si>
  <si>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</si>
  <si>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</si>
  <si>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</si>
  <si>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</si>
  <si>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</si>
  <si>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</si>
  <si>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</si>
  <si>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</si>
  <si>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</si>
  <si>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</si>
  <si>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</si>
  <si>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</si>
  <si>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</si>
  <si>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</si>
  <si>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</si>
  <si>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</si>
  <si>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</si>
  <si>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</si>
  <si>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</si>
  <si>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</si>
  <si>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</si>
  <si>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</si>
  <si>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</si>
  <si>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</si>
  <si>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</si>
  <si>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</si>
  <si>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</si>
  <si>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</si>
  <si>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</si>
  <si>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</si>
  <si>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</si>
  <si>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</si>
  <si>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</si>
  <si>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</si>
  <si>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</si>
  <si>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</si>
  <si>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</si>
  <si>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</si>
  <si>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</si>
  <si>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</si>
  <si>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</si>
  <si>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</si>
  <si>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</si>
  <si>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</si>
  <si>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</si>
  <si>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</si>
  <si>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</si>
  <si>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</si>
  <si>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</si>
  <si>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</si>
  <si>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</si>
  <si>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</si>
  <si>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</si>
  <si>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</si>
  <si>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</si>
  <si>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</si>
  <si>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</si>
  <si>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</si>
  <si>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</si>
  <si>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</si>
  <si>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</si>
  <si>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</si>
  <si>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</si>
  <si>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</si>
  <si>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</si>
  <si>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</si>
  <si>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</si>
  <si>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</si>
  <si>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</si>
  <si>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</si>
  <si>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</si>
  <si>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</si>
  <si>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</si>
  <si>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</si>
  <si>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</si>
  <si>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</si>
  <si>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</si>
  <si>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</si>
  <si>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</si>
  <si>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</si>
  <si>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</si>
  <si>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</si>
  <si>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</si>
  <si>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</si>
  <si>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</si>
  <si>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</si>
  <si>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</si>
  <si>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</si>
  <si>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</si>
  <si>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</si>
  <si>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</si>
  <si>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</si>
  <si>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</si>
  <si>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</si>
  <si>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</si>
  <si>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</si>
  <si>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</si>
  <si>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</si>
  <si>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</si>
  <si>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</si>
  <si>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</si>
  <si>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</si>
  <si>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</si>
  <si>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</si>
  <si>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</si>
  <si>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</si>
  <si>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</si>
  <si>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</si>
  <si>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</si>
  <si>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</si>
  <si>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</si>
  <si>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</si>
  <si>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</si>
  <si>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</si>
  <si>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</si>
  <si>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</si>
  <si>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</si>
  <si>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</si>
  <si>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</si>
  <si>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</si>
  <si>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</si>
  <si>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</si>
  <si>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</si>
  <si>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</si>
  <si>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</si>
  <si>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</si>
  <si>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</si>
  <si>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</si>
  <si>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</si>
  <si>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</si>
  <si>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</si>
  <si>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</si>
  <si>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</si>
  <si>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</si>
  <si>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</si>
  <si>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</si>
  <si>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</si>
  <si>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</si>
  <si>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</si>
  <si>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</si>
  <si>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</si>
  <si>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</si>
  <si>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</si>
  <si>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</si>
  <si>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</si>
  <si>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</si>
  <si>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</si>
  <si>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</si>
  <si>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</si>
  <si>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</si>
  <si>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</si>
  <si>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</si>
  <si>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</si>
  <si>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</si>
  <si>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</si>
  <si>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</si>
  <si>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</si>
  <si>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</si>
  <si>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</si>
  <si>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</si>
  <si>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</si>
  <si>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</si>
  <si>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</si>
  <si>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</si>
  <si>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</si>
  <si>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</si>
  <si>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</si>
  <si>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</si>
  <si>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</si>
  <si>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</si>
  <si>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</si>
  <si>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</si>
  <si>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</si>
  <si>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</si>
  <si>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</si>
  <si>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</si>
  <si>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</si>
  <si>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</si>
  <si>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</si>
  <si>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</si>
  <si>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</si>
  <si>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</si>
  <si>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</si>
  <si>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</si>
  <si>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</si>
  <si>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</si>
  <si>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</si>
  <si>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</si>
  <si>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</si>
  <si>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</si>
  <si>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</si>
  <si>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</si>
  <si>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</si>
  <si>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</si>
  <si>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</si>
  <si>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</si>
  <si>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</si>
  <si>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</si>
  <si>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</si>
  <si>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</si>
  <si>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</si>
  <si>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</si>
  <si>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</si>
  <si>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</si>
  <si>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</si>
  <si>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</si>
  <si>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</si>
  <si>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</si>
  <si>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</si>
  <si>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</si>
  <si>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</si>
  <si>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</si>
  <si>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</si>
  <si>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</si>
  <si>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</si>
  <si>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</si>
  <si>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</si>
  <si>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</si>
  <si>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</si>
  <si>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</si>
  <si>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</si>
  <si>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</si>
  <si>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</si>
  <si>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</si>
  <si>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</si>
  <si>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</si>
  <si>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</si>
  <si>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</si>
  <si>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</si>
  <si>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</si>
  <si>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</si>
  <si>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</si>
  <si>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</si>
  <si>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</si>
  <si>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</si>
  <si>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</si>
  <si>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</si>
  <si>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</si>
  <si>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</si>
  <si>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</si>
  <si>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</si>
  <si>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</si>
  <si>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</si>
  <si>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</si>
  <si>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</si>
  <si>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</si>
  <si>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</si>
  <si>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</si>
  <si>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</si>
  <si>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</si>
  <si>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</si>
  <si>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</si>
  <si>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</si>
  <si>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</si>
  <si>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</si>
  <si>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</si>
  <si>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</si>
  <si>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</si>
  <si>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</si>
  <si>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</si>
  <si>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</si>
  <si>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</si>
  <si>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</si>
  <si>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</si>
  <si>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</si>
  <si>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</si>
  <si>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</si>
  <si>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</si>
  <si>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</si>
  <si>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</si>
  <si>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</si>
  <si>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</si>
  <si>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</si>
  <si>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</si>
  <si>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</si>
  <si>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</si>
  <si>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</si>
  <si>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</si>
  <si>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</si>
  <si>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</si>
  <si>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</si>
  <si>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</si>
  <si>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</si>
  <si>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</si>
  <si>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</si>
  <si>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</si>
  <si>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</si>
  <si>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</si>
  <si>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</si>
  <si>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</si>
  <si>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</si>
  <si>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</si>
  <si>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</si>
  <si>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</si>
  <si>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</si>
  <si>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</si>
  <si>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</si>
  <si>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</si>
  <si>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</si>
  <si>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</si>
  <si>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</si>
  <si>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</si>
  <si>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</si>
  <si>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</si>
  <si>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</si>
  <si>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</si>
  <si>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</si>
  <si>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</si>
  <si>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</si>
  <si>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</si>
  <si>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</si>
  <si>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</si>
  <si>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</si>
  <si>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</si>
  <si>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</si>
  <si>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</si>
  <si>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</si>
  <si>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</si>
  <si>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</si>
  <si>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</si>
  <si>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</si>
  <si>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</si>
  <si>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</si>
  <si>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</si>
  <si>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</si>
  <si>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</si>
  <si>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</si>
  <si>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</si>
  <si>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</si>
  <si>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</si>
  <si>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</si>
  <si>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</si>
  <si>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</si>
  <si>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</si>
  <si>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</si>
  <si>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</si>
  <si>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</si>
  <si>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</si>
  <si>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</si>
  <si>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</si>
  <si>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</si>
  <si>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</si>
  <si>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</si>
  <si>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</si>
  <si>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</si>
  <si>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</si>
  <si>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</si>
  <si>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</si>
  <si>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</si>
  <si>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</si>
  <si>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</si>
  <si>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</si>
  <si>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</si>
  <si>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</si>
  <si>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</si>
  <si>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</si>
  <si>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</si>
  <si>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</si>
  <si>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</si>
  <si>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</si>
  <si>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</si>
  <si>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</si>
  <si>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</si>
  <si>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</si>
  <si>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</si>
  <si>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</si>
  <si>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</si>
  <si>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</si>
  <si>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</si>
  <si>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</si>
  <si>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</si>
  <si>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</si>
  <si>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</si>
  <si>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</si>
  <si>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</si>
  <si>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</si>
  <si>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</si>
  <si>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</si>
  <si>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</si>
  <si>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</si>
  <si>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</si>
  <si>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</si>
  <si>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</si>
  <si>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</si>
  <si>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</si>
  <si>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</si>
  <si>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</si>
  <si>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</si>
  <si>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</si>
  <si>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</si>
  <si>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</si>
  <si>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</si>
  <si>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</si>
  <si>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</si>
  <si>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</si>
  <si>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</si>
  <si>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</si>
  <si>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</si>
  <si>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</si>
  <si>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</si>
  <si>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</si>
  <si>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</si>
  <si>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</si>
  <si>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</si>
  <si>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</si>
  <si>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</si>
  <si>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</si>
  <si>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</si>
  <si>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</si>
  <si>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</si>
  <si>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</si>
  <si>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</si>
  <si>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</si>
  <si>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</si>
  <si>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</si>
  <si>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</si>
  <si>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</si>
  <si>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</si>
  <si>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</si>
  <si>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</si>
  <si>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</si>
  <si>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</si>
  <si>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</si>
  <si>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</si>
  <si>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</si>
  <si>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</si>
  <si>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</si>
  <si>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</si>
  <si>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</si>
  <si>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</si>
  <si>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</si>
  <si>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</si>
  <si>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</si>
  <si>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</si>
  <si>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</si>
  <si>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</si>
  <si>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</si>
  <si>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</si>
  <si>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</si>
  <si>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</si>
  <si>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</si>
  <si>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</si>
  <si>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</si>
  <si>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</si>
  <si>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</si>
  <si>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</si>
  <si>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</si>
  <si>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</si>
  <si>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</si>
  <si>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</si>
  <si>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</si>
  <si>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</si>
  <si>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</si>
  <si>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</si>
  <si>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</si>
  <si>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</si>
  <si>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</si>
  <si>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</si>
  <si>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</si>
  <si>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</si>
  <si>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</si>
  <si>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</si>
  <si>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</si>
  <si>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</si>
  <si>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</si>
  <si>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</si>
  <si>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</si>
  <si>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</si>
  <si>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</si>
  <si>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</si>
  <si>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</si>
  <si>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</si>
  <si>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</si>
  <si>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</si>
  <si>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</si>
  <si>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</si>
  <si>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</si>
  <si>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</si>
  <si>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</si>
  <si>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</si>
  <si>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</si>
  <si>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</si>
  <si>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</si>
  <si>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</si>
  <si>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</si>
  <si>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</si>
  <si>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</si>
  <si>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</si>
  <si>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</si>
  <si>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</si>
  <si>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</si>
  <si>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</si>
  <si>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</si>
  <si>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</si>
  <si>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</si>
  <si>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</si>
  <si>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</si>
  <si>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</si>
  <si>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</si>
  <si>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</si>
  <si>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</si>
  <si>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</si>
  <si>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</si>
  <si>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</si>
  <si>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</si>
  <si>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</si>
  <si>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</si>
  <si>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</si>
  <si>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</si>
  <si>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</si>
  <si>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</si>
  <si>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</si>
  <si>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</si>
  <si>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</si>
  <si>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</si>
  <si>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</si>
  <si>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</si>
  <si>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</si>
  <si>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</si>
  <si>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</si>
  <si>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</si>
  <si>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</si>
  <si>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</si>
  <si>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</si>
  <si>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</si>
  <si>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</si>
  <si>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</si>
  <si>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</si>
  <si>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</si>
  <si>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</si>
  <si>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</si>
  <si>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</si>
  <si>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</si>
  <si>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</si>
  <si>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</si>
  <si>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</si>
  <si>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</si>
  <si>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</si>
  <si>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</si>
  <si>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</si>
  <si>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</si>
  <si>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</si>
  <si>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</si>
  <si>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</si>
  <si>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</si>
  <si>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</si>
  <si>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</si>
  <si>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</si>
  <si>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</si>
  <si>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</si>
  <si>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</si>
  <si>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</si>
  <si>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</si>
  <si>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</si>
  <si>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</si>
  <si>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</si>
  <si>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</si>
  <si>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</si>
  <si>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</si>
  <si>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</si>
  <si>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</si>
  <si>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</si>
  <si>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</si>
  <si>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</si>
  <si>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</si>
  <si>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</si>
  <si>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</si>
  <si>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</si>
  <si>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</si>
  <si>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</si>
  <si>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</si>
  <si>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</si>
  <si>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</si>
  <si>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</si>
  <si>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</si>
  <si>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</si>
  <si>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</si>
  <si>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</si>
  <si>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</si>
  <si>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</si>
  <si>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</si>
  <si>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</si>
  <si>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</si>
  <si>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</si>
  <si>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</si>
  <si>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</si>
  <si>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</si>
  <si>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</si>
  <si>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</si>
  <si>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</si>
  <si>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</si>
  <si>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</si>
  <si>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</si>
  <si>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</si>
  <si>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</si>
  <si>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</si>
  <si>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</si>
  <si>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</si>
  <si>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</si>
  <si>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</si>
  <si>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</si>
  <si>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</si>
  <si>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</si>
  <si>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</si>
  <si>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</si>
  <si>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</si>
  <si>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</si>
  <si>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</si>
  <si>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</si>
  <si>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</si>
  <si>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</si>
  <si>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</si>
  <si>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</si>
  <si>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</si>
  <si>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</si>
  <si>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</si>
  <si>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</si>
  <si>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</si>
  <si>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</si>
  <si>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</si>
  <si>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</si>
  <si>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</si>
  <si>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</si>
  <si>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</si>
  <si>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</si>
  <si>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</si>
  <si>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</si>
  <si>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</si>
  <si>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</si>
  <si>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</si>
  <si>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</si>
  <si>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</si>
  <si>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</si>
  <si>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</si>
  <si>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</si>
  <si>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</si>
  <si>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</si>
  <si>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</si>
  <si>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</si>
  <si>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</si>
  <si>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</si>
  <si>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</si>
  <si>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</si>
  <si>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</si>
  <si>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</si>
  <si>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</si>
  <si>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</si>
  <si>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</si>
  <si>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</si>
  <si>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</si>
  <si>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</si>
  <si>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</si>
  <si>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</si>
  <si>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</si>
  <si>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</si>
  <si>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</si>
  <si>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</si>
  <si>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</si>
  <si>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</si>
  <si>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</si>
  <si>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</si>
  <si>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</si>
  <si>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</si>
  <si>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</si>
  <si>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</si>
  <si>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</si>
  <si>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</si>
  <si>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</si>
  <si>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</si>
  <si>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</si>
  <si>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</si>
  <si>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</si>
  <si>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</si>
  <si>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</si>
  <si>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</si>
  <si>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</si>
  <si>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</si>
  <si>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</si>
  <si>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</si>
  <si>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</si>
  <si>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</si>
  <si>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</si>
  <si>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</si>
  <si>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</si>
  <si>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</si>
  <si>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</si>
  <si>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</si>
  <si>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</si>
  <si>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</si>
  <si>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</si>
  <si>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</si>
  <si>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</si>
  <si>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</si>
  <si>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</si>
  <si>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</si>
  <si>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</si>
  <si>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</si>
  <si>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</si>
  <si>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</si>
  <si>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</si>
  <si>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</si>
  <si>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</si>
  <si>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</si>
  <si>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</si>
  <si>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</si>
  <si>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</si>
  <si>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</si>
  <si>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</si>
  <si>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</si>
  <si>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</si>
  <si>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</si>
  <si>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</si>
  <si>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</si>
  <si>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</si>
  <si>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</si>
  <si>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</si>
  <si>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</si>
  <si>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</si>
  <si>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</si>
  <si>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</si>
  <si>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</si>
  <si>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</si>
  <si>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</si>
  <si>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</si>
  <si>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</si>
  <si>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</si>
  <si>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</si>
  <si>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</si>
  <si>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</si>
  <si>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</si>
  <si>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</si>
  <si>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</si>
  <si>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</si>
  <si>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</si>
  <si>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</si>
  <si>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</si>
  <si>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</si>
  <si>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</si>
  <si>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</si>
  <si>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</si>
  <si>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</si>
  <si>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</si>
  <si>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</si>
  <si>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</si>
  <si>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</si>
  <si>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</si>
  <si>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</si>
  <si>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</si>
  <si>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</si>
  <si>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</si>
  <si>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</si>
  <si>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</si>
  <si>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</si>
  <si>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</si>
  <si>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</si>
  <si>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</si>
  <si>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</si>
  <si>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</si>
  <si>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</si>
  <si>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</si>
  <si>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</si>
  <si>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</si>
  <si>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</si>
  <si>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</si>
  <si>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</si>
  <si>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</si>
  <si>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</si>
  <si>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</si>
  <si>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</si>
  <si>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</si>
  <si>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</si>
  <si>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</si>
  <si>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</si>
  <si>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</si>
  <si>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</si>
  <si>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</si>
  <si>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</si>
  <si>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</si>
  <si>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</si>
  <si>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</si>
  <si>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</si>
  <si>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</si>
  <si>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</si>
  <si>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</si>
  <si>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</si>
  <si>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</si>
  <si>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</si>
  <si>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</si>
  <si>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</si>
  <si>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</si>
  <si>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</si>
  <si>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</si>
  <si>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</si>
  <si>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</si>
  <si>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</si>
  <si>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</si>
  <si>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</si>
  <si>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</si>
  <si>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</si>
  <si>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</si>
  <si>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</si>
  <si>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</si>
  <si>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</si>
  <si>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</si>
  <si>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</si>
  <si>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</si>
  <si>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</si>
  <si>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</si>
  <si>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</si>
  <si>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</si>
  <si>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</si>
  <si>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</si>
  <si>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</si>
  <si>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</si>
  <si>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</si>
  <si>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</si>
  <si>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</si>
  <si>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</si>
  <si>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</si>
  <si>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</si>
  <si>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</si>
  <si>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</si>
  <si>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</si>
  <si>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</si>
  <si>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</si>
  <si>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</si>
  <si>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</si>
  <si>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</si>
  <si>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</si>
  <si>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</si>
  <si>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</si>
  <si>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</si>
  <si>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</si>
  <si>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</si>
  <si>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</si>
  <si>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</si>
  <si>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</si>
  <si>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</si>
  <si>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</si>
  <si>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</si>
  <si>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</si>
  <si>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</si>
  <si>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</si>
  <si>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</si>
  <si>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</si>
  <si>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</si>
  <si>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</si>
  <si>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</si>
  <si>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</si>
  <si>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</si>
  <si>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</si>
  <si>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</si>
  <si>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</si>
  <si>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</si>
  <si>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</si>
  <si>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</si>
  <si>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</si>
  <si>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</si>
  <si>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</si>
  <si>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</si>
  <si>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</si>
  <si>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</si>
  <si>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</si>
  <si>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</si>
  <si>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</si>
  <si>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</si>
  <si>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</si>
  <si>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</si>
  <si>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</si>
  <si>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</si>
  <si>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</si>
  <si>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</si>
  <si>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</si>
  <si>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</si>
  <si>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</si>
  <si>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</si>
  <si>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</si>
  <si>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</si>
  <si>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</si>
  <si>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</si>
  <si>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</si>
  <si>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</si>
  <si>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</si>
  <si>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</si>
  <si>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</si>
  <si>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</si>
  <si>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</si>
  <si>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</si>
  <si>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</si>
  <si>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</si>
  <si>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</si>
  <si>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</si>
  <si>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</si>
  <si>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</si>
  <si>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</si>
  <si>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</si>
  <si>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</si>
  <si>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</si>
  <si>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</si>
  <si>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</si>
  <si>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</si>
  <si>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</si>
  <si>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</si>
  <si>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</si>
  <si>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</si>
  <si>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</si>
  <si>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</si>
  <si>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</si>
  <si>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</si>
  <si>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</si>
  <si>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</si>
  <si>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</si>
  <si>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</si>
  <si>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</si>
  <si>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</si>
  <si>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</si>
  <si>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</si>
  <si>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</si>
  <si>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</si>
  <si>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</si>
  <si>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</si>
  <si>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</si>
  <si>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</si>
  <si>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</si>
  <si>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</si>
  <si>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</si>
  <si>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</si>
  <si>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</si>
  <si>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</si>
  <si>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</si>
  <si>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</si>
  <si>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</si>
  <si>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</si>
  <si>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</si>
  <si>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</si>
  <si>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</si>
  <si>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</si>
  <si>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</si>
  <si>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</si>
  <si>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</si>
  <si>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</si>
  <si>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</si>
  <si>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</si>
  <si>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</si>
  <si>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</si>
  <si>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</si>
  <si>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</si>
  <si>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</si>
  <si>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</si>
  <si>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</si>
  <si>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</si>
  <si>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</si>
  <si>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</si>
  <si>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</si>
  <si>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</si>
  <si>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</si>
  <si>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</si>
  <si>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</si>
  <si>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</si>
  <si>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</si>
  <si>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</si>
  <si>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</si>
  <si>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</si>
  <si>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</si>
  <si>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</si>
  <si>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</si>
  <si>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</si>
  <si>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</si>
  <si>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</si>
  <si>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</si>
  <si>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</si>
  <si>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</si>
  <si>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</si>
  <si>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</si>
  <si>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</si>
  <si>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</si>
  <si>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</si>
  <si>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</si>
  <si>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</si>
  <si>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</si>
  <si>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</si>
  <si>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</si>
  <si>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</si>
  <si>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</si>
  <si>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</si>
  <si>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</si>
  <si>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</si>
  <si>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</si>
  <si>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</si>
  <si>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</si>
  <si>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</si>
  <si>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</si>
  <si>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</si>
  <si>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</si>
  <si>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</si>
  <si>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</si>
  <si>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</si>
  <si>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</si>
  <si>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</si>
  <si>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</si>
  <si>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</si>
  <si>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</si>
  <si>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</si>
  <si>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</si>
  <si>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</si>
  <si>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</si>
  <si>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</si>
  <si>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</si>
  <si>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</si>
  <si>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</si>
  <si>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</si>
  <si>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</si>
  <si>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</si>
  <si>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</si>
  <si>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</si>
  <si>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</si>
  <si>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</si>
  <si>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</si>
  <si>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</si>
  <si>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</si>
  <si>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</si>
  <si>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</si>
  <si>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</si>
  <si>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</si>
  <si>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</si>
  <si>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</si>
  <si>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</si>
  <si>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</si>
  <si>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</si>
  <si>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</si>
  <si>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</si>
  <si>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</si>
  <si>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</si>
  <si>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</si>
  <si>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</si>
  <si>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</si>
  <si>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</si>
  <si>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</si>
  <si>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</si>
  <si>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</si>
  <si>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</si>
  <si>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</si>
  <si>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</si>
  <si>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</si>
  <si>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</si>
  <si>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</si>
  <si>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</si>
  <si>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</si>
  <si>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</si>
  <si>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</si>
  <si>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</si>
  <si>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</si>
  <si>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</si>
  <si>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</si>
  <si>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</si>
  <si>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</si>
  <si>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</si>
  <si>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</si>
  <si>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</si>
  <si>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</si>
  <si>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</si>
  <si>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</si>
  <si>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</si>
  <si>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</si>
  <si>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</si>
  <si>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</si>
  <si>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</si>
  <si>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</si>
  <si>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</si>
  <si>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</si>
  <si>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</si>
  <si>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</si>
  <si>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</si>
  <si>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</si>
  <si>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</si>
  <si>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</si>
  <si>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</si>
  <si>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</si>
  <si>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</si>
  <si>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</si>
  <si>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</si>
  <si>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</si>
  <si>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</si>
  <si>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</si>
  <si>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</si>
  <si>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</si>
  <si>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</si>
  <si>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</si>
  <si>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</si>
  <si>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</si>
  <si>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</si>
  <si>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</si>
  <si>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</si>
  <si>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</si>
  <si>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</si>
  <si>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</si>
  <si>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</si>
  <si>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</si>
  <si>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</si>
  <si>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</si>
  <si>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</si>
  <si>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</si>
  <si>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</si>
  <si>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</si>
  <si>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</si>
  <si>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</si>
  <si>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</si>
  <si>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</si>
  <si>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</si>
  <si>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</si>
  <si>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</si>
  <si>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</si>
  <si>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</si>
  <si>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</si>
  <si>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</si>
  <si>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</si>
  <si>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</si>
  <si>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</si>
  <si>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</si>
  <si>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</si>
  <si>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</si>
  <si>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</si>
  <si>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</si>
  <si>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</si>
  <si>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</si>
  <si>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</si>
  <si>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</si>
  <si>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</si>
  <si>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</si>
  <si>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</si>
  <si>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</si>
  <si>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</si>
  <si>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</si>
  <si>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</si>
  <si>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</si>
  <si>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</si>
  <si>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</si>
  <si>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</si>
  <si>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</si>
  <si>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</si>
  <si>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</si>
  <si>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</si>
  <si>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</si>
  <si>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</si>
  <si>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</si>
  <si>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</si>
  <si>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</si>
  <si>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</si>
  <si>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</si>
  <si>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</si>
  <si>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</si>
  <si>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</si>
  <si>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</si>
  <si>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</si>
  <si>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</si>
  <si>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</si>
  <si>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</si>
  <si>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</si>
  <si>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</si>
  <si>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</si>
  <si>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</si>
  <si>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</si>
  <si>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</si>
  <si>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</si>
  <si>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</si>
  <si>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</si>
  <si>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</si>
  <si>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</si>
  <si>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</si>
  <si>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</si>
  <si>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</si>
  <si>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</si>
  <si>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</si>
  <si>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</si>
  <si>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</si>
  <si>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</si>
  <si>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</si>
  <si>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</si>
  <si>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</si>
  <si>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</si>
  <si>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</si>
  <si>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</si>
  <si>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</si>
  <si>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</si>
  <si>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</si>
  <si>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</si>
  <si>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</si>
  <si>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</si>
  <si>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</si>
  <si>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</si>
  <si>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</si>
  <si>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</si>
  <si>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</si>
  <si>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</si>
  <si>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</si>
  <si>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</si>
  <si>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</si>
  <si>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</si>
  <si>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</si>
  <si>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</si>
  <si>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</si>
  <si>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</si>
  <si>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</si>
  <si>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</si>
  <si>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</si>
  <si>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</si>
  <si>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</si>
  <si>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</si>
  <si>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</si>
  <si>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</si>
  <si>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</si>
  <si>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</si>
  <si>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</si>
  <si>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</si>
  <si>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</si>
  <si>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</si>
  <si>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</si>
  <si>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</si>
  <si>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</si>
  <si>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</si>
  <si>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</si>
  <si>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</si>
  <si>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</si>
  <si>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</si>
  <si>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</si>
  <si>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</si>
  <si>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</si>
  <si>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</si>
  <si>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</si>
  <si>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</si>
  <si>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</si>
  <si>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</si>
  <si>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</si>
  <si>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</si>
  <si>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</si>
  <si>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</si>
  <si>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</si>
  <si>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</si>
  <si>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</si>
  <si>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</si>
  <si>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</si>
  <si>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</si>
  <si>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</si>
  <si>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</si>
  <si>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</si>
  <si>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</si>
  <si>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</si>
  <si>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</si>
  <si>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</si>
  <si>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</si>
  <si>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</si>
  <si>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</si>
  <si>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</si>
  <si>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</si>
  <si>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</si>
  <si>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</si>
  <si>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</si>
  <si>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</si>
  <si>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</si>
  <si>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</si>
  <si>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</si>
  <si>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</si>
  <si>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</si>
  <si>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</si>
  <si>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</si>
  <si>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</si>
  <si>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</si>
  <si>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</si>
  <si>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</si>
  <si>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</si>
  <si>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</si>
  <si>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</si>
  <si>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</si>
  <si>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</si>
  <si>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</si>
  <si>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</si>
  <si>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</si>
  <si>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</si>
  <si>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</si>
  <si>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</si>
  <si>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</si>
  <si>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</si>
  <si>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</si>
  <si>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</si>
  <si>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</si>
  <si>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</si>
  <si>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</si>
  <si>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</si>
  <si>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</si>
  <si>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</si>
  <si>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</si>
  <si>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</si>
  <si>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</si>
  <si>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</si>
  <si>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</si>
  <si>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</si>
  <si>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</si>
  <si>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</si>
  <si>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</si>
  <si>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</si>
  <si>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</si>
  <si>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</si>
  <si>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</si>
  <si>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</si>
  <si>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</si>
  <si>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</si>
  <si>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</si>
  <si>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</si>
  <si>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</si>
  <si>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</si>
  <si>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</si>
  <si>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</si>
  <si>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</si>
  <si>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</si>
  <si>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</si>
  <si>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</si>
  <si>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</si>
  <si>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</si>
  <si>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</si>
  <si>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</si>
  <si>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</si>
  <si>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</si>
  <si>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</si>
  <si>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</si>
  <si>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</si>
  <si>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</si>
  <si>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</si>
  <si>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</si>
  <si>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</si>
  <si>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</si>
  <si>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</si>
  <si>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</si>
  <si>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</si>
  <si>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</si>
  <si>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</si>
  <si>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</si>
  <si>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</si>
  <si>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</si>
  <si>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</si>
  <si>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</si>
  <si>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</si>
  <si>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</si>
  <si>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</si>
  <si>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</si>
  <si>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</si>
  <si>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</si>
  <si>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</si>
  <si>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</si>
  <si>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</si>
  <si>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</si>
  <si>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</si>
  <si>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</si>
  <si>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</si>
  <si>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</si>
  <si>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</si>
  <si>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</si>
  <si>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</si>
  <si>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</si>
  <si>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</si>
  <si>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</si>
  <si>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</si>
  <si>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</si>
  <si>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</si>
  <si>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</si>
  <si>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</si>
  <si>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</si>
  <si>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</si>
  <si>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</si>
  <si>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</si>
  <si>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</si>
  <si>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</si>
  <si>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</si>
  <si>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</si>
  <si>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</si>
  <si>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</si>
  <si>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</si>
  <si>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</si>
  <si>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</si>
  <si>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</si>
  <si>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</si>
  <si>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</si>
  <si>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</si>
  <si>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</si>
  <si>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</si>
  <si>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</si>
  <si>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</si>
  <si>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</si>
  <si>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</si>
  <si>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</si>
  <si>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</si>
  <si>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</si>
  <si>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</si>
  <si>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</si>
  <si>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</si>
  <si>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</si>
  <si>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</si>
  <si>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</si>
  <si>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</si>
  <si>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</si>
  <si>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</si>
  <si>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</si>
  <si>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</si>
  <si>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</si>
  <si>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</si>
  <si>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</si>
  <si>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</si>
  <si>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</si>
  <si>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</si>
  <si>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</si>
  <si>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</si>
  <si>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</si>
  <si>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</si>
  <si>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</si>
  <si>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</si>
  <si>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</si>
  <si>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</si>
  <si>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</si>
  <si>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</si>
  <si>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</si>
  <si>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</si>
  <si>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</si>
  <si>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</si>
  <si>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</si>
  <si>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</si>
  <si>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</si>
  <si>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</si>
  <si>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</si>
  <si>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</si>
  <si>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</si>
  <si>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</si>
  <si>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</si>
  <si>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</si>
  <si>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</si>
  <si>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</si>
  <si>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</si>
  <si>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</si>
  <si>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</si>
  <si>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</si>
  <si>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</si>
  <si>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</si>
  <si>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</si>
  <si>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</si>
  <si>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</si>
  <si>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</si>
  <si>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</si>
  <si>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</si>
  <si>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</si>
  <si>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</si>
  <si>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</si>
  <si>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</si>
  <si>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</si>
  <si>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</si>
  <si>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</si>
  <si>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</si>
  <si>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</si>
  <si>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</si>
  <si>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</si>
  <si>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</si>
  <si>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</si>
  <si>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</si>
  <si>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</si>
  <si>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</si>
  <si>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</si>
  <si>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</si>
  <si>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</si>
  <si>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</si>
  <si>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</si>
  <si>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</si>
  <si>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</si>
  <si>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</si>
  <si>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</si>
  <si>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</si>
  <si>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</si>
  <si>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</si>
  <si>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</si>
  <si>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</si>
  <si>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</si>
  <si>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</si>
  <si>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</si>
  <si>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</si>
  <si>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</si>
  <si>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</si>
  <si>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</si>
  <si>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</si>
  <si>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</si>
  <si>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</si>
  <si>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</si>
  <si>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</si>
  <si>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</si>
  <si>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</si>
  <si>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</si>
  <si>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</si>
  <si>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</si>
  <si>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</si>
  <si>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</si>
  <si>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</si>
  <si>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</si>
  <si>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</si>
  <si>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</si>
  <si>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</si>
  <si>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</si>
  <si>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</si>
  <si>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</si>
  <si>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</si>
  <si>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</si>
  <si>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</si>
  <si>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</si>
  <si>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</si>
  <si>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</si>
  <si>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</si>
  <si>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</si>
  <si>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</si>
  <si>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</si>
  <si>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</si>
  <si>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</si>
  <si>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</si>
  <si>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</si>
  <si>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</si>
  <si>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</si>
  <si>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</si>
  <si>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</si>
  <si>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</si>
  <si>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</si>
  <si>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</si>
  <si>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</si>
  <si>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</si>
  <si>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</si>
  <si>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</si>
  <si>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</si>
  <si>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</si>
  <si>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</si>
  <si>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</si>
  <si>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</si>
  <si>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</si>
  <si>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</si>
  <si>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</si>
  <si>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</si>
  <si>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</si>
  <si>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</si>
  <si>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</si>
  <si>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</si>
  <si>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</si>
  <si>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</si>
  <si>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</si>
  <si>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</si>
  <si>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</si>
  <si>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</si>
  <si>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</si>
  <si>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</si>
  <si>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</si>
  <si>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</si>
  <si>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</si>
  <si>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</si>
  <si>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</si>
  <si>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</si>
  <si>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</si>
  <si>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</si>
  <si>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</si>
  <si>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</si>
  <si>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</si>
  <si>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</si>
  <si>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</si>
  <si>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</si>
  <si>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</si>
  <si>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</si>
  <si>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</si>
  <si>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</si>
  <si>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</si>
  <si>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</si>
  <si>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</si>
  <si>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</si>
  <si>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</si>
  <si>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</si>
  <si>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</si>
  <si>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</si>
  <si>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</si>
  <si>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</si>
  <si>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</si>
  <si>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</si>
  <si>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</si>
  <si>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</si>
  <si>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</si>
  <si>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</si>
  <si>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</si>
  <si>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</si>
  <si>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</si>
  <si>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</si>
  <si>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</si>
  <si>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</si>
  <si>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</si>
  <si>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</si>
  <si>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</si>
  <si>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</si>
  <si>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</si>
  <si>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</si>
  <si>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</si>
  <si>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</si>
  <si>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</si>
  <si>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</si>
  <si>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</si>
  <si>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</si>
  <si>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</si>
  <si>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</si>
  <si>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</si>
  <si>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</si>
  <si>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</si>
  <si>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</si>
  <si>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</si>
  <si>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</si>
  <si>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</si>
  <si>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</si>
  <si>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</si>
  <si>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</si>
  <si>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</si>
  <si>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</si>
  <si>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</si>
  <si>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</si>
  <si>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</si>
  <si>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</si>
  <si>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</si>
  <si>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</si>
  <si>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</si>
  <si>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</si>
  <si>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</si>
  <si>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</si>
  <si>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</si>
  <si>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</si>
  <si>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</si>
  <si>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</si>
  <si>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</si>
  <si>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</si>
  <si>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</si>
  <si>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</si>
  <si>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</si>
  <si>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</si>
  <si>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</si>
  <si>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</si>
  <si>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</si>
  <si>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</si>
  <si>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</si>
  <si>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</si>
  <si>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</si>
  <si>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</si>
  <si>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</si>
  <si>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</si>
  <si>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</si>
  <si>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</si>
  <si>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</si>
  <si>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</si>
  <si>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</si>
  <si>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</si>
  <si>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</si>
  <si>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</si>
  <si>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</si>
  <si>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</si>
  <si>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</si>
  <si>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</si>
  <si>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</si>
  <si>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</si>
  <si>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</si>
  <si>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</si>
  <si>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</si>
  <si>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</si>
  <si>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</si>
  <si>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</si>
  <si>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</si>
  <si>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</si>
  <si>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</si>
  <si>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</si>
  <si>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</si>
  <si>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</si>
  <si>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</si>
  <si>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</si>
  <si>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</si>
  <si>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</si>
  <si>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</si>
  <si>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</si>
  <si>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</si>
  <si>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</si>
  <si>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</si>
  <si>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</si>
  <si>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</si>
  <si>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</si>
  <si>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</si>
  <si>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</si>
  <si>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</si>
  <si>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</si>
  <si>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</si>
  <si>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</si>
  <si>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</si>
  <si>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</si>
  <si>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</si>
  <si>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</si>
  <si>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</si>
  <si>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</si>
  <si>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</si>
  <si>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</si>
  <si>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</si>
  <si>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</si>
  <si>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</si>
  <si>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</si>
  <si>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</si>
  <si>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</si>
  <si>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</si>
  <si>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</si>
  <si>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</si>
  <si>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</si>
  <si>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</si>
  <si>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</si>
  <si>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</si>
  <si>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</si>
  <si>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</si>
  <si>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</si>
  <si>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</si>
  <si>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</si>
  <si>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</si>
  <si>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</si>
  <si>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</si>
  <si>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</si>
  <si>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</si>
  <si>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</si>
  <si>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</si>
  <si>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</si>
  <si>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</si>
  <si>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</si>
  <si>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</si>
  <si>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</si>
  <si>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</si>
  <si>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</si>
  <si>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</si>
  <si>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</si>
  <si>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</si>
  <si>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</si>
  <si>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</si>
  <si>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</si>
  <si>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</si>
  <si>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</si>
  <si>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</si>
  <si>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</si>
  <si>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</si>
  <si>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</si>
  <si>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</si>
  <si>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</si>
  <si>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</si>
  <si>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</si>
  <si>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</si>
  <si>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</si>
  <si>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</si>
  <si>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</si>
  <si>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</si>
  <si>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</si>
  <si>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</si>
  <si>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</si>
  <si>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</si>
  <si>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</si>
  <si>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</si>
  <si>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</si>
  <si>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</si>
  <si>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</si>
  <si>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</si>
  <si>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</si>
  <si>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</si>
  <si>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</si>
  <si>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</si>
  <si>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</si>
  <si>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</si>
  <si>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</si>
  <si>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</si>
  <si>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</si>
  <si>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</si>
  <si>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</si>
  <si>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</si>
  <si>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</si>
  <si>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</si>
  <si>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</si>
  <si>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</si>
  <si>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</si>
  <si>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</si>
  <si>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</si>
  <si>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</si>
  <si>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</si>
  <si>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</si>
  <si>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</si>
  <si>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</si>
  <si>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</si>
  <si>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</si>
  <si>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</si>
  <si>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</si>
  <si>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</si>
  <si>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</si>
  <si>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</si>
  <si>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</si>
  <si>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</si>
  <si>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</si>
  <si>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</si>
  <si>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</si>
  <si>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</si>
  <si>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</si>
  <si>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</si>
  <si>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</si>
  <si>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</si>
  <si>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</si>
  <si>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</si>
  <si>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</si>
  <si>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</si>
  <si>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</si>
  <si>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</si>
  <si>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</si>
  <si>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</si>
  <si>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</si>
  <si>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</si>
  <si>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</si>
  <si>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</si>
  <si>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</si>
  <si>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</si>
  <si>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</si>
  <si>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</si>
  <si>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</si>
  <si>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</si>
  <si>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</si>
  <si>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</si>
  <si>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</si>
  <si>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</si>
  <si>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</si>
  <si>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</si>
  <si>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</si>
  <si>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</si>
  <si>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</si>
  <si>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</si>
  <si>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</si>
  <si>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</si>
  <si>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</si>
  <si>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</si>
  <si>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</si>
  <si>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</si>
  <si>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</si>
  <si>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</si>
  <si>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</si>
  <si>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</si>
  <si>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</si>
  <si>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</si>
  <si>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</si>
  <si>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</si>
  <si>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</si>
  <si>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</si>
  <si>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</si>
  <si>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</si>
  <si>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</si>
  <si>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</si>
  <si>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</si>
  <si>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</si>
  <si>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</si>
  <si>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</si>
  <si>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</si>
  <si>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</si>
  <si>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</si>
  <si>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</si>
  <si>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</si>
  <si>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</si>
  <si>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</si>
  <si>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</si>
  <si>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</si>
  <si>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</si>
  <si>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</si>
  <si>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</si>
  <si>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</si>
  <si>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</si>
  <si>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</si>
  <si>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</si>
  <si>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</si>
  <si>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</si>
  <si>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</si>
  <si>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</si>
  <si>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</si>
  <si>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</si>
  <si>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</si>
  <si>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</si>
  <si>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</si>
  <si>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</si>
  <si>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</si>
  <si>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</si>
  <si>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</si>
  <si>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</si>
  <si>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</si>
  <si>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</si>
  <si>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</si>
  <si>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</si>
  <si>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</si>
  <si>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</si>
  <si>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</si>
  <si>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</si>
  <si>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</si>
  <si>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</si>
  <si>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</si>
  <si>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</si>
  <si>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</si>
  <si>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</si>
  <si>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</si>
  <si>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</si>
  <si>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</si>
  <si>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</si>
  <si>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</si>
  <si>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</si>
  <si>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</si>
  <si>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</si>
  <si>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</si>
  <si>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</si>
  <si>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</si>
  <si>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</si>
  <si>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</si>
  <si>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</si>
  <si>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</si>
  <si>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</si>
  <si>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</si>
  <si>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</si>
  <si>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</si>
  <si>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</si>
  <si>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</si>
  <si>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</si>
  <si>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</si>
  <si>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</si>
  <si>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</si>
  <si>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</si>
  <si>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</si>
  <si>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</si>
  <si>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</si>
  <si>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</si>
  <si>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</si>
  <si>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</si>
  <si>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</si>
  <si>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</si>
  <si>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</si>
  <si>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</si>
  <si>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</si>
  <si>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</si>
  <si>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</si>
  <si>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</si>
  <si>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</si>
  <si>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</si>
  <si>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</si>
  <si>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</si>
  <si>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</si>
  <si>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</si>
  <si>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</si>
  <si>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</si>
  <si>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</si>
  <si>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</si>
  <si>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</si>
  <si>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</si>
  <si>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</si>
  <si>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</si>
  <si>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</si>
  <si>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</si>
  <si>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</si>
  <si>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</si>
  <si>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</si>
  <si>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</si>
  <si>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</si>
  <si>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</si>
  <si>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</si>
  <si>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</si>
  <si>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</si>
  <si>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</si>
  <si>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</si>
  <si>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</si>
  <si>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</si>
  <si>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</si>
  <si>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</si>
  <si>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</si>
  <si>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</si>
  <si>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</si>
  <si>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</si>
  <si>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</si>
  <si>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</si>
  <si>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</si>
  <si>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</si>
  <si>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</si>
  <si>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</si>
  <si>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</si>
  <si>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</si>
  <si>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</si>
  <si>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</si>
  <si>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</si>
  <si>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</si>
  <si>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</si>
  <si>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</si>
  <si>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</si>
  <si>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</si>
  <si>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</si>
  <si>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</si>
  <si>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</si>
  <si>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</si>
  <si>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</si>
  <si>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</si>
  <si>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</si>
  <si>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</si>
  <si>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</si>
  <si>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</si>
  <si>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</si>
  <si>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</si>
  <si>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</si>
  <si>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</si>
  <si>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</si>
  <si>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</si>
  <si>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</si>
  <si>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</si>
  <si>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</si>
  <si>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</si>
  <si>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</si>
  <si>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</si>
  <si>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</si>
  <si>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</si>
  <si>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</si>
  <si>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</si>
  <si>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</si>
  <si>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</si>
  <si>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</si>
  <si>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</si>
  <si>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</si>
  <si>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</si>
  <si>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</si>
  <si>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</si>
  <si>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</si>
  <si>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</si>
  <si>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</si>
  <si>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</si>
  <si>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</si>
  <si>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</si>
  <si>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</si>
  <si>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</si>
  <si>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</si>
  <si>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</si>
  <si>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</si>
  <si>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</si>
  <si>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</si>
  <si>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</si>
  <si>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</si>
  <si>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</si>
  <si>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</si>
  <si>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</si>
  <si>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</si>
  <si>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</si>
  <si>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</si>
  <si>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</si>
  <si>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</si>
  <si>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</si>
  <si>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</si>
  <si>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</si>
  <si>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</si>
  <si>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</si>
  <si>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</si>
  <si>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</si>
  <si>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</si>
  <si>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</si>
  <si>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</si>
  <si>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</si>
  <si>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</si>
  <si>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</si>
  <si>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</si>
  <si>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</si>
  <si>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</si>
  <si>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</si>
  <si>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</si>
  <si>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</si>
  <si>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</si>
  <si>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</si>
  <si>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</si>
  <si>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</si>
  <si>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</si>
  <si>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</si>
  <si>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</si>
  <si>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</si>
  <si>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</si>
  <si>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</si>
  <si>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</si>
  <si>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</si>
  <si>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</si>
  <si>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</si>
  <si>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</si>
  <si>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</si>
  <si>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</si>
  <si>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</si>
  <si>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</si>
  <si>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</si>
  <si>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</si>
  <si>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</si>
  <si>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</si>
  <si>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</si>
  <si>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</si>
  <si>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</si>
  <si>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</si>
  <si>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</si>
  <si>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</si>
  <si>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</si>
  <si>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</si>
  <si>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</si>
  <si>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</si>
  <si>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</si>
  <si>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</si>
  <si>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</si>
  <si>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</si>
  <si>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</si>
  <si>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</si>
  <si>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</si>
  <si>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</si>
  <si>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</si>
  <si>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</si>
  <si>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</si>
  <si>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</si>
  <si>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</si>
  <si>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</si>
  <si>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</si>
  <si>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</si>
  <si>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</si>
  <si>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</si>
  <si>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</si>
  <si>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</si>
  <si>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</si>
  <si>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</si>
  <si>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</si>
  <si>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</si>
  <si>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</si>
  <si>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</si>
  <si>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</si>
  <si>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</si>
  <si>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</si>
  <si>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</si>
  <si>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</si>
  <si>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</si>
  <si>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</si>
  <si>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</si>
  <si>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</si>
  <si>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</si>
  <si>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</si>
  <si>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</si>
  <si>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</si>
  <si>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</si>
  <si>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</si>
  <si>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</si>
  <si>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</si>
  <si>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</si>
  <si>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</si>
  <si>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</si>
  <si>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</si>
  <si>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</si>
  <si>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</si>
  <si>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</si>
  <si>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</si>
  <si>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</si>
  <si>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</si>
  <si>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</si>
  <si>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</si>
  <si>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</si>
  <si>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</si>
  <si>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</si>
  <si>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</si>
  <si>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</si>
  <si>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</si>
  <si>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</si>
  <si>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</si>
  <si>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</si>
  <si>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</si>
  <si>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</si>
  <si>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</si>
  <si>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</si>
  <si>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</si>
  <si>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</si>
  <si>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</si>
  <si>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</si>
  <si>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</si>
  <si>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</si>
  <si>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</si>
  <si>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</si>
  <si>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</si>
  <si>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</si>
  <si>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</si>
  <si>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</si>
  <si>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</si>
  <si>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</si>
  <si>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</si>
  <si>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</si>
  <si>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</si>
  <si>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</si>
  <si>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</si>
  <si>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</si>
  <si>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</si>
  <si>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</si>
  <si>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</si>
  <si>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</si>
  <si>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</si>
  <si>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</si>
  <si>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</si>
  <si>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</si>
  <si>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</si>
  <si>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</si>
  <si>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</si>
  <si>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</si>
  <si>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</si>
  <si>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</si>
  <si>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</si>
  <si>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</si>
  <si>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</si>
  <si>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</si>
  <si>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</si>
  <si>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</si>
  <si>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</si>
  <si>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</si>
  <si>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</si>
  <si>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</si>
  <si>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</si>
  <si>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</si>
  <si>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</si>
  <si>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</si>
  <si>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</si>
  <si>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</si>
  <si>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</si>
  <si>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</si>
  <si>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</si>
  <si>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</si>
  <si>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</si>
  <si>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</si>
  <si>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</si>
  <si>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</si>
  <si>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</si>
  <si>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</si>
  <si>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</si>
  <si>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</si>
  <si>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</si>
  <si>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</si>
  <si>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</si>
  <si>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</si>
  <si>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</si>
  <si>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</si>
  <si>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</si>
  <si>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</si>
  <si>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</si>
  <si>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</si>
  <si>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</si>
  <si>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</si>
  <si>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</si>
  <si>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</si>
  <si>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</si>
  <si>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</si>
  <si>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</si>
  <si>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</si>
  <si>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</si>
  <si>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</si>
  <si>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</si>
  <si>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</si>
  <si>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</si>
  <si>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</si>
  <si>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</si>
  <si>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</si>
  <si>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</si>
  <si>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</si>
  <si>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</si>
  <si>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</si>
  <si>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</si>
  <si>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</si>
  <si>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</si>
  <si>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</si>
  <si>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</si>
  <si>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</si>
  <si>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</si>
  <si>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</si>
  <si>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</si>
  <si>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</si>
  <si>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</si>
  <si>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</si>
  <si>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</si>
  <si>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</si>
  <si>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</si>
  <si>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</si>
  <si>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</si>
  <si>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</si>
  <si>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</si>
  <si>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</si>
  <si>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</si>
  <si>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</si>
  <si>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</si>
  <si>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</si>
  <si>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</si>
  <si>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</si>
  <si>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</si>
  <si>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</si>
  <si>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</si>
  <si>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</si>
  <si>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</si>
  <si>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</si>
  <si>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</si>
  <si>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</si>
  <si>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</si>
  <si>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</si>
  <si>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</si>
  <si>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</si>
  <si>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</si>
  <si>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</si>
  <si>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</si>
  <si>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</si>
  <si>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</si>
  <si>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</si>
  <si>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</si>
  <si>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</si>
  <si>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</si>
  <si>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</si>
  <si>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</si>
  <si>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</si>
  <si>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</si>
  <si>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</si>
  <si>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</si>
  <si>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</si>
  <si>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</si>
  <si>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</si>
  <si>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</si>
  <si>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</si>
  <si>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</si>
  <si>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</si>
  <si>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</si>
  <si>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</si>
  <si>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</si>
  <si>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</si>
  <si>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</si>
  <si>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</si>
  <si>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</si>
  <si>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</si>
  <si>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</si>
  <si>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</si>
  <si>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</si>
  <si>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</si>
  <si>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</si>
  <si>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</si>
  <si>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</si>
  <si>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</si>
  <si>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</si>
  <si>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</si>
  <si>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</si>
  <si>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</si>
  <si>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</si>
  <si>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</si>
  <si>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</si>
  <si>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</si>
  <si>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</si>
  <si>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</si>
  <si>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</si>
  <si>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</si>
  <si>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</si>
  <si>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</si>
  <si>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</si>
  <si>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</si>
  <si>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</si>
  <si>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</si>
  <si>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</si>
  <si>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</si>
  <si>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</si>
  <si>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</si>
  <si>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</si>
  <si>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</si>
  <si>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</si>
  <si>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</si>
  <si>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</si>
  <si>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</si>
  <si>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</si>
  <si>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</si>
  <si>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</si>
  <si>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</si>
  <si>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</si>
  <si>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</si>
  <si>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</si>
  <si>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</si>
  <si>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</si>
  <si>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</si>
  <si>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</si>
  <si>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</si>
  <si>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</si>
  <si>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</si>
  <si>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</si>
  <si>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</si>
  <si>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</si>
  <si>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</si>
  <si>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</si>
  <si>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</si>
  <si>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</si>
  <si>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</si>
  <si>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</si>
  <si>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</si>
  <si>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</si>
  <si>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</si>
  <si>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</si>
  <si>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</si>
  <si>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</si>
  <si>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</si>
  <si>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</si>
  <si>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</si>
  <si>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</si>
  <si>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</si>
  <si>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</si>
  <si>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</si>
  <si>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</si>
  <si>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</si>
  <si>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</si>
  <si>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</si>
  <si>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</si>
  <si>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</si>
  <si>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</si>
  <si>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</si>
  <si>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</si>
  <si>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</si>
  <si>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</si>
  <si>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</si>
  <si>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</si>
  <si>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</si>
  <si>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</si>
  <si>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</si>
  <si>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</si>
  <si>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</si>
  <si>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</si>
  <si>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</si>
  <si>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</si>
  <si>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</si>
  <si>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</si>
  <si>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</si>
  <si>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</si>
  <si>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</si>
  <si>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</si>
  <si>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</si>
  <si>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</si>
  <si>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</si>
  <si>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</si>
  <si>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</si>
  <si>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</si>
  <si>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</si>
  <si>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</si>
  <si>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</si>
  <si>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</si>
  <si>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</si>
  <si>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</si>
  <si>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</si>
  <si>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</si>
  <si>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</si>
  <si>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</si>
  <si>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</si>
  <si>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</si>
  <si>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</si>
  <si>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</si>
  <si>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</si>
  <si>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</si>
  <si>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</si>
  <si>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</si>
  <si>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</si>
  <si>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</si>
  <si>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</si>
  <si>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</si>
  <si>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</si>
  <si>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</si>
  <si>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</si>
  <si>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</si>
  <si>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</si>
  <si>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</si>
  <si>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</si>
  <si>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</si>
  <si>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</si>
  <si>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</si>
  <si>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</si>
  <si>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</si>
  <si>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</si>
  <si>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</si>
  <si>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</si>
  <si>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</si>
  <si>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</si>
  <si>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</si>
  <si>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</si>
  <si>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</si>
  <si>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</si>
  <si>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</si>
  <si>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</si>
  <si>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</si>
  <si>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</si>
  <si>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</si>
  <si>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</si>
  <si>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</si>
  <si>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</si>
  <si>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</si>
  <si>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</si>
  <si>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</si>
  <si>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</si>
  <si>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</si>
  <si>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</si>
  <si>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</si>
  <si>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</si>
  <si>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</si>
  <si>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</si>
  <si>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</si>
  <si>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</si>
  <si>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</si>
  <si>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</si>
  <si>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</si>
  <si>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</si>
  <si>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</si>
  <si>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</si>
  <si>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</si>
  <si>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</si>
  <si>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</si>
  <si>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</si>
  <si>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</si>
  <si>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</si>
  <si>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</si>
  <si>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</si>
  <si>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</si>
  <si>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</si>
  <si>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</si>
  <si>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</si>
  <si>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</si>
  <si>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</si>
  <si>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</si>
  <si>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</si>
  <si>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</si>
  <si>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</si>
  <si>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</si>
  <si>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</si>
  <si>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</si>
  <si>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</si>
  <si>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</si>
  <si>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</si>
  <si>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</si>
  <si>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</si>
  <si>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</si>
  <si>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</si>
  <si>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</si>
  <si>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</si>
  <si>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</si>
  <si>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</si>
  <si>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</si>
  <si>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</si>
  <si>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</si>
  <si>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</si>
  <si>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</si>
  <si>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</si>
  <si>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</si>
  <si>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</si>
  <si>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</si>
  <si>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</si>
  <si>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</si>
  <si>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</si>
  <si>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</si>
  <si>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</si>
  <si>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</si>
  <si>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</si>
  <si>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</si>
  <si>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</si>
  <si>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</si>
  <si>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</si>
  <si>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</si>
  <si>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</si>
  <si>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</si>
  <si>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</si>
  <si>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</si>
  <si>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</si>
  <si>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</si>
  <si>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</si>
  <si>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</si>
  <si>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</si>
  <si>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</si>
  <si>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</si>
  <si>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</si>
  <si>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</si>
  <si>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</si>
  <si>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</si>
  <si>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</si>
  <si>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</si>
  <si>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</si>
  <si>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</si>
  <si>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</si>
  <si>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</si>
  <si>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</si>
  <si>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</si>
  <si>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</si>
  <si>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</si>
  <si>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</si>
  <si>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</si>
  <si>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</si>
  <si>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</si>
  <si>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</si>
  <si>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</si>
  <si>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</si>
  <si>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</si>
  <si>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</si>
  <si>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</si>
  <si>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</si>
  <si>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</si>
  <si>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</si>
  <si>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</si>
  <si>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</si>
  <si>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</si>
  <si>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</si>
  <si>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</si>
  <si>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</si>
  <si>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</si>
  <si>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</si>
  <si>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</si>
  <si>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</si>
  <si>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</si>
  <si>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</si>
  <si>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</si>
  <si>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</si>
  <si>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</si>
  <si>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</si>
  <si>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</si>
  <si>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</si>
  <si>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</si>
  <si>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</si>
  <si>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</si>
  <si>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</si>
  <si>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</si>
  <si>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</si>
  <si>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</si>
  <si>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</si>
  <si>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</si>
  <si>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</si>
  <si>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</si>
  <si>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</si>
  <si>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</si>
  <si>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</si>
  <si>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</si>
  <si>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</si>
  <si>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</si>
  <si>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</si>
  <si>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</si>
  <si>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</si>
  <si>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</si>
  <si>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</si>
  <si>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</si>
  <si>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</si>
  <si>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</si>
  <si>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</si>
  <si>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</si>
  <si>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</si>
  <si>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</si>
  <si>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</si>
  <si>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</si>
  <si>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</si>
  <si>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</si>
  <si>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</si>
  <si>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</si>
  <si>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</si>
  <si>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</si>
  <si>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</si>
  <si>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</si>
  <si>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</si>
  <si>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</si>
  <si>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</si>
  <si>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</si>
  <si>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</si>
  <si>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</si>
  <si>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</si>
  <si>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</si>
  <si>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</si>
  <si>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</si>
  <si>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</si>
  <si>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</si>
  <si>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</si>
  <si>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</si>
  <si>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</si>
  <si>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</si>
  <si>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</si>
  <si>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</si>
  <si>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</si>
  <si>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</si>
  <si>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</si>
  <si>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</si>
  <si>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</si>
  <si>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</si>
  <si>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</si>
  <si>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</si>
  <si>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</si>
  <si>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</si>
  <si>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</si>
  <si>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</si>
  <si>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</si>
  <si>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</si>
  <si>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</si>
  <si>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</si>
  <si>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</si>
  <si>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</si>
  <si>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</si>
  <si>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</si>
  <si>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</si>
  <si>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</si>
  <si>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</si>
  <si>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</si>
  <si>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</si>
  <si>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</si>
  <si>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</si>
  <si>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</si>
  <si>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</si>
  <si>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</si>
  <si>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</si>
  <si>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</si>
  <si>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</si>
  <si>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</si>
  <si>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</si>
  <si>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</si>
  <si>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</si>
  <si>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</si>
  <si>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</si>
  <si>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</si>
  <si>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</si>
  <si>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</si>
  <si>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</si>
  <si>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</si>
  <si>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</si>
  <si>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</si>
  <si>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</si>
  <si>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</si>
  <si>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</si>
  <si>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</si>
  <si>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</si>
  <si>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</si>
  <si>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</si>
  <si>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</si>
  <si>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</si>
  <si>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</si>
  <si>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</si>
  <si>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</si>
  <si>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</si>
  <si>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</si>
  <si>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</si>
  <si>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</si>
  <si>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</si>
  <si>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</si>
  <si>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</si>
  <si>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</si>
  <si>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</si>
  <si>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</si>
  <si>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</si>
  <si>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</si>
  <si>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</si>
  <si>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</si>
  <si>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</si>
  <si>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</si>
  <si>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</si>
  <si>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</si>
  <si>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</si>
  <si>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</si>
  <si>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</si>
  <si>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</si>
  <si>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</si>
  <si>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</si>
  <si>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</si>
  <si>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</si>
  <si>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</si>
  <si>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</si>
  <si>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</si>
  <si>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</si>
  <si>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</si>
  <si>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</si>
  <si>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</si>
  <si>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</si>
  <si>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</si>
  <si>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</si>
  <si>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</si>
  <si>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</si>
  <si>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</si>
  <si>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</si>
  <si>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</si>
  <si>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</si>
  <si>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</si>
  <si>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</si>
  <si>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</si>
  <si>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</si>
  <si>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</si>
  <si>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</si>
  <si>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</si>
  <si>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</si>
  <si>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</si>
  <si>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</si>
  <si>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</si>
  <si>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</si>
  <si>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</si>
  <si>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</si>
  <si>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</si>
  <si>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</si>
  <si>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</si>
  <si>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</si>
  <si>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</si>
  <si>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</si>
  <si>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</si>
  <si>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</si>
  <si>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</si>
  <si>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</si>
  <si>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</si>
  <si>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</si>
  <si>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</si>
  <si>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</si>
  <si>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</si>
  <si>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</si>
  <si>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</si>
  <si>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</si>
  <si>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</si>
  <si>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</si>
  <si>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</si>
  <si>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</si>
  <si>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</si>
  <si>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</si>
  <si>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</si>
  <si>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</si>
  <si>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</si>
  <si>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</si>
  <si>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</si>
  <si>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</si>
  <si>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</si>
  <si>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</si>
  <si>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</si>
  <si>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</si>
  <si>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</si>
  <si>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</si>
  <si>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</si>
  <si>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</si>
  <si>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</si>
  <si>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</si>
  <si>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</si>
  <si>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</si>
  <si>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</si>
  <si>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</si>
  <si>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</si>
  <si>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</si>
  <si>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</si>
  <si>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</si>
  <si>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</si>
  <si>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</si>
  <si>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</si>
  <si>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</si>
  <si>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</si>
  <si>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</si>
  <si>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</si>
  <si>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</si>
  <si>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</si>
  <si>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</si>
  <si>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</si>
  <si>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</si>
  <si>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</si>
  <si>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</si>
  <si>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</si>
  <si>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</si>
  <si>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</si>
  <si>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</si>
  <si>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</si>
  <si>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</si>
  <si>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</si>
  <si>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</si>
  <si>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</si>
  <si>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</si>
  <si>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</si>
  <si>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</si>
  <si>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</si>
  <si>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</si>
  <si>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</si>
  <si>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</si>
  <si>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</si>
  <si>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</si>
  <si>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</si>
  <si>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</si>
  <si>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</si>
  <si>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</si>
  <si>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</si>
  <si>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</si>
  <si>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</si>
  <si>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</si>
  <si>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</si>
  <si>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</si>
  <si>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</si>
  <si>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</si>
  <si>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</si>
  <si>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</si>
  <si>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</si>
  <si>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</si>
  <si>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</si>
  <si>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</si>
  <si>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</si>
  <si>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</si>
  <si>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</si>
  <si>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</si>
  <si>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</si>
  <si>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</si>
  <si>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</si>
  <si>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</si>
  <si>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</si>
  <si>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</si>
  <si>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</si>
  <si>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</si>
  <si>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</si>
  <si>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</si>
  <si>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</si>
  <si>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</si>
  <si>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</si>
  <si>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</si>
  <si>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</si>
  <si>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</si>
  <si>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</si>
  <si>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</si>
  <si>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</si>
  <si>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</si>
  <si>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</si>
  <si>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</si>
  <si>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</si>
  <si>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</si>
  <si>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</si>
  <si>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</si>
  <si>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</si>
  <si>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</si>
  <si>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</si>
  <si>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</si>
  <si>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</si>
  <si>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</si>
  <si>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</si>
  <si>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</si>
  <si>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</si>
  <si>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</si>
  <si>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</si>
  <si>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</si>
  <si>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</si>
  <si>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</si>
  <si>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</si>
  <si>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</si>
  <si>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</si>
  <si>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</si>
  <si>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</si>
  <si>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</si>
  <si>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</si>
  <si>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</si>
  <si>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</si>
  <si>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</si>
  <si>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</si>
  <si>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</si>
  <si>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</si>
  <si>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</si>
  <si>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</si>
  <si>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</si>
  <si>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</si>
  <si>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</si>
  <si>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</si>
  <si>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</si>
  <si>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</si>
  <si>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</si>
  <si>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</si>
  <si>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</si>
  <si>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</si>
  <si>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</si>
  <si>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</si>
  <si>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</si>
  <si>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</si>
  <si>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</si>
  <si>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</si>
  <si>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</si>
  <si>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</si>
  <si>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</si>
  <si>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</si>
  <si>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</si>
  <si>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</si>
  <si>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</si>
  <si>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</si>
  <si>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</si>
  <si>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</si>
  <si>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</si>
  <si>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</si>
  <si>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</si>
  <si>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</si>
  <si>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</si>
  <si>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</si>
  <si>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</si>
  <si>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</si>
  <si>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</si>
  <si>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</si>
  <si>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</si>
  <si>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</si>
  <si>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</si>
  <si>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</si>
  <si>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</si>
  <si>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</si>
  <si>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</si>
  <si>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</si>
  <si>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</si>
  <si>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</si>
  <si>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</si>
  <si>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</si>
  <si>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</si>
  <si>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</si>
  <si>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</si>
  <si>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</si>
  <si>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</si>
  <si>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</si>
  <si>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</si>
  <si>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</si>
  <si>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</si>
  <si>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</si>
  <si>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</si>
  <si>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</si>
  <si>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</si>
  <si>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</si>
  <si>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</si>
  <si>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</si>
  <si>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</si>
  <si>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</si>
  <si>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</si>
  <si>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</si>
  <si>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</si>
  <si>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</si>
  <si>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</si>
  <si>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</si>
  <si>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</si>
  <si>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</si>
  <si>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</si>
  <si>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</si>
  <si>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</si>
  <si>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</si>
  <si>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</si>
  <si>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</si>
  <si>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</si>
  <si>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</si>
  <si>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</si>
  <si>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</si>
  <si>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</si>
  <si>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</si>
  <si>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</si>
  <si>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</si>
  <si>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</si>
  <si>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</si>
  <si>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</si>
  <si>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</si>
  <si>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</si>
  <si>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</si>
  <si>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</si>
  <si>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</si>
  <si>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</si>
  <si>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</si>
  <si>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</si>
  <si>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</si>
  <si>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</si>
  <si>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</si>
  <si>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</si>
  <si>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</si>
  <si>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</si>
  <si>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</si>
  <si>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</si>
  <si>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</si>
  <si>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</si>
  <si>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</si>
  <si>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</si>
  <si>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</si>
  <si>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</si>
  <si>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</si>
  <si>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</si>
  <si>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</si>
  <si>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</si>
  <si>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</si>
  <si>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</si>
  <si>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</si>
  <si>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</si>
  <si>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</si>
  <si>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</si>
  <si>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</si>
  <si>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</si>
  <si>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</si>
  <si>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</si>
  <si>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</si>
  <si>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</si>
  <si>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</si>
  <si>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</si>
  <si>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</si>
  <si>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</si>
  <si>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</si>
  <si>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</si>
  <si>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</si>
  <si>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</si>
  <si>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</si>
  <si>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</si>
  <si>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</si>
  <si>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</si>
  <si>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</si>
  <si>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</si>
  <si>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</si>
  <si>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</si>
  <si>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</si>
  <si>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</si>
  <si>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</si>
  <si>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</si>
  <si>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</si>
  <si>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</si>
  <si>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</si>
  <si>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</si>
  <si>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</si>
  <si>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</si>
  <si>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</si>
  <si>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</si>
  <si>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</si>
  <si>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</si>
  <si>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</si>
  <si>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</si>
  <si>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</si>
  <si>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</si>
  <si>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</si>
  <si>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</si>
  <si>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</si>
  <si>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</si>
  <si>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</si>
  <si>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</si>
  <si>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</si>
  <si>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</si>
  <si>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</si>
  <si>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</si>
  <si>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</si>
  <si>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</si>
  <si>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</si>
  <si>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</si>
  <si>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</si>
  <si>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</si>
  <si>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</si>
  <si>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</si>
  <si>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</si>
  <si>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</si>
  <si>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</si>
  <si>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</si>
  <si>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</si>
  <si>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</si>
  <si>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</si>
  <si>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</si>
  <si>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</si>
  <si>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</si>
  <si>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</si>
  <si>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</si>
  <si>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</si>
  <si>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</si>
  <si>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</si>
  <si>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</si>
  <si>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</si>
  <si>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</si>
  <si>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</si>
  <si>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</si>
  <si>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</si>
  <si>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</si>
  <si>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</si>
  <si>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</si>
  <si>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</si>
  <si>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</si>
  <si>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</si>
  <si>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</si>
  <si>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</si>
  <si>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</si>
  <si>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</si>
  <si>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</si>
  <si>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</si>
  <si>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</si>
  <si>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</si>
  <si>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</si>
  <si>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</si>
  <si>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</si>
  <si>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</si>
  <si>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</si>
  <si>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</si>
  <si>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</si>
  <si>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</si>
  <si>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</si>
  <si>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</si>
  <si>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</si>
  <si>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</si>
  <si>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</si>
  <si>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</si>
  <si>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</si>
  <si>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</si>
  <si>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</si>
  <si>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</si>
  <si>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</si>
  <si>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</si>
  <si>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</si>
  <si>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</si>
  <si>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</si>
  <si>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</si>
  <si>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</si>
  <si>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</si>
  <si>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</si>
  <si>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</si>
  <si>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</si>
  <si>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</si>
  <si>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</si>
  <si>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</si>
  <si>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</si>
  <si>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</si>
  <si>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</si>
  <si>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</si>
  <si>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</si>
  <si>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</si>
  <si>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</si>
  <si>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</si>
  <si>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</si>
  <si>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</si>
  <si>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</si>
  <si>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</si>
  <si>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</si>
  <si>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</si>
  <si>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</si>
  <si>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</si>
  <si>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</si>
  <si>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</si>
  <si>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</si>
  <si>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</si>
  <si>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</si>
  <si>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</si>
  <si>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</si>
  <si>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</si>
  <si>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</si>
  <si>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</si>
  <si>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</si>
  <si>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</si>
  <si>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</si>
  <si>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</si>
  <si>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</si>
  <si>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</si>
  <si>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</si>
  <si>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</si>
  <si>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</si>
  <si>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</si>
  <si>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</si>
  <si>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</si>
  <si>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</si>
  <si>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</si>
  <si>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</si>
  <si>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</si>
  <si>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</si>
  <si>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</si>
  <si>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</si>
  <si>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</si>
  <si>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</si>
  <si>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</si>
  <si>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</si>
  <si>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</si>
  <si>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</si>
  <si>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</si>
  <si>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</si>
  <si>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</si>
  <si>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</si>
  <si>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</si>
  <si>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</si>
  <si>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</si>
  <si>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</si>
  <si>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</si>
  <si>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</si>
  <si>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</si>
  <si>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</si>
  <si>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</si>
  <si>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</si>
  <si>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</si>
  <si>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</si>
  <si>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</si>
  <si>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</si>
  <si>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</si>
  <si>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</si>
  <si>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</si>
  <si>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</si>
  <si>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</si>
  <si>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</si>
  <si>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</si>
  <si>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</si>
  <si>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</si>
  <si>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</si>
  <si>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</si>
  <si>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</si>
  <si>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</si>
  <si>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</si>
  <si>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</si>
  <si>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</si>
  <si>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</si>
  <si>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</si>
  <si>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</si>
  <si>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</si>
  <si>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</si>
  <si>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</si>
  <si>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</si>
  <si>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</si>
  <si>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</si>
  <si>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</si>
  <si>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</si>
  <si>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</si>
  <si>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</si>
  <si>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</si>
  <si>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</si>
  <si>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</si>
  <si>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</si>
  <si>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</si>
  <si>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</si>
  <si>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</si>
  <si>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</si>
  <si>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</si>
  <si>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</si>
  <si>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</si>
  <si>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</si>
  <si>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</si>
  <si>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</si>
  <si>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</si>
  <si>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</si>
  <si>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</si>
  <si>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</si>
  <si>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</si>
  <si>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</si>
  <si>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</si>
  <si>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</si>
  <si>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</si>
  <si>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</si>
  <si>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</si>
  <si>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</si>
  <si>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</si>
  <si>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</si>
  <si>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</si>
  <si>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</si>
  <si>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</si>
  <si>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</si>
  <si>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</si>
  <si>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</si>
  <si>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</si>
  <si>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</si>
  <si>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</si>
  <si>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</si>
  <si>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</si>
  <si>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</si>
  <si>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</si>
  <si>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</si>
  <si>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</si>
  <si>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</si>
  <si>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</si>
  <si>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</si>
  <si>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</si>
  <si>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</si>
  <si>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</si>
  <si>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</si>
  <si>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</si>
  <si>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</si>
  <si>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</si>
  <si>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</si>
  <si>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</si>
  <si>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</si>
  <si>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</si>
  <si>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</si>
  <si>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</si>
  <si>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</si>
  <si>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</si>
  <si>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</si>
  <si>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</si>
  <si>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</si>
  <si>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</si>
  <si>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</si>
  <si>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</si>
  <si>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</si>
  <si>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</si>
  <si>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</si>
  <si>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</si>
  <si>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</si>
  <si>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</si>
  <si>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</si>
  <si>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</si>
  <si>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</si>
  <si>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</si>
  <si>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</si>
  <si>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</si>
  <si>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</si>
  <si>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</si>
  <si>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</si>
  <si>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</si>
  <si>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</si>
  <si>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</si>
  <si>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</si>
  <si>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</si>
  <si>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</si>
  <si>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</si>
  <si>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</si>
  <si>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</si>
  <si>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</si>
  <si>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</si>
  <si>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</si>
  <si>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</si>
  <si>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</si>
  <si>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</si>
  <si>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</si>
  <si>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</si>
  <si>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</si>
  <si>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</si>
  <si>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</si>
  <si>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</si>
  <si>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</si>
  <si>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</si>
  <si>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</si>
  <si>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</si>
  <si>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</si>
  <si>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</si>
  <si>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</si>
  <si>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</si>
  <si>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</si>
  <si>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</si>
  <si>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</si>
  <si>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</si>
  <si>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</si>
  <si>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</si>
  <si>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</si>
  <si>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</si>
  <si>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</si>
  <si>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</si>
  <si>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</si>
  <si>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</si>
  <si>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</si>
  <si>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</si>
  <si>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</si>
  <si>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</si>
  <si>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</si>
  <si>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</si>
  <si>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</si>
  <si>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</si>
  <si>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</si>
  <si>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</si>
  <si>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</si>
  <si>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</si>
  <si>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</si>
  <si>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</si>
  <si>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</si>
  <si>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</si>
  <si>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</si>
  <si>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</si>
  <si>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</si>
  <si>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</si>
  <si>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</si>
  <si>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</si>
  <si>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</si>
  <si>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</si>
  <si>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</si>
  <si>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</si>
  <si>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</si>
  <si>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</si>
  <si>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</si>
  <si>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</si>
  <si>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</si>
  <si>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</si>
  <si>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</si>
  <si>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</si>
  <si>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</si>
  <si>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</si>
  <si>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</si>
  <si>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</si>
  <si>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</si>
  <si>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</si>
  <si>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</si>
  <si>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</si>
  <si>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</si>
  <si>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</si>
  <si>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</si>
  <si>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</si>
  <si>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</si>
  <si>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</si>
  <si>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</si>
  <si>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</si>
  <si>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</si>
  <si>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</si>
  <si>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</si>
  <si>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</si>
  <si>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</si>
  <si>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</si>
  <si>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</si>
  <si>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</si>
  <si>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</si>
  <si>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</si>
  <si>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</si>
  <si>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</si>
  <si>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</si>
  <si>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</si>
  <si>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</si>
  <si>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</si>
  <si>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</si>
  <si>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</si>
  <si>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</si>
  <si>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</si>
  <si>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</si>
  <si>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</si>
  <si>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</si>
  <si>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</si>
  <si>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</si>
  <si>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</si>
  <si>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</si>
  <si>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</si>
  <si>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</si>
  <si>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</si>
  <si>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</si>
  <si>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</si>
  <si>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</si>
  <si>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</si>
  <si>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</si>
  <si>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</si>
  <si>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</si>
  <si>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</si>
  <si>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</si>
  <si>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</si>
  <si>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</si>
  <si>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</si>
  <si>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</si>
  <si>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</si>
  <si>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</si>
  <si>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</si>
  <si>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</si>
  <si>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</si>
  <si>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</si>
  <si>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</si>
  <si>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</si>
  <si>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</si>
  <si>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</si>
  <si>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</si>
  <si>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</si>
  <si>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</si>
  <si>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</si>
  <si>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</si>
  <si>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</si>
  <si>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</si>
  <si>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</si>
  <si>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</si>
  <si>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</si>
  <si>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</si>
  <si>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</si>
  <si>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</si>
  <si>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</si>
  <si>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</si>
  <si>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</si>
  <si>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</si>
  <si>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</si>
  <si>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</si>
  <si>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</si>
  <si>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</si>
  <si>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</si>
  <si>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</si>
  <si>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</si>
  <si>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</si>
  <si>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</si>
  <si>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</si>
  <si>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</si>
  <si>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</si>
  <si>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</si>
  <si>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</si>
  <si>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</si>
  <si>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</si>
  <si>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</si>
  <si>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</si>
  <si>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</si>
  <si>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</si>
  <si>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</si>
  <si>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</si>
  <si>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</si>
  <si>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</si>
  <si>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</si>
  <si>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</si>
  <si>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</si>
  <si>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</si>
  <si>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</si>
  <si>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</si>
  <si>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</si>
  <si>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</si>
  <si>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</si>
  <si>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</si>
  <si>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</si>
  <si>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</si>
  <si>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</si>
  <si>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</si>
  <si>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</si>
  <si>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</si>
  <si>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</si>
  <si>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</si>
  <si>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</si>
  <si>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</si>
  <si>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</si>
  <si>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</si>
  <si>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</si>
  <si>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</si>
  <si>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</si>
  <si>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</si>
  <si>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</si>
  <si>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</si>
  <si>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</si>
  <si>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</si>
  <si>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</si>
  <si>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</si>
  <si>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</si>
  <si>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</si>
  <si>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</si>
  <si>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</si>
  <si>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</si>
  <si>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</si>
  <si>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</si>
  <si>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</si>
  <si>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</si>
  <si>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</si>
  <si>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</si>
  <si>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</si>
  <si>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</si>
  <si>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</si>
  <si>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</si>
  <si>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</si>
  <si>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</si>
  <si>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</si>
  <si>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</si>
  <si>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</si>
  <si>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</si>
  <si>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</si>
  <si>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</si>
  <si>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</si>
  <si>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</si>
  <si>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</si>
  <si>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</si>
  <si>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</si>
  <si>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</si>
  <si>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</si>
  <si>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</si>
  <si>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</si>
  <si>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</si>
  <si>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</si>
  <si>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</si>
  <si>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</si>
  <si>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</si>
  <si>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</si>
  <si>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</si>
  <si>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</si>
  <si>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</si>
  <si>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</si>
  <si>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</si>
  <si>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</si>
  <si>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</si>
  <si>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</si>
  <si>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</si>
  <si>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</si>
  <si>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</si>
  <si>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</si>
  <si>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</si>
  <si>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</si>
  <si>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</si>
  <si>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</si>
  <si>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</si>
  <si>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</si>
  <si>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</si>
  <si>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</si>
  <si>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</si>
  <si>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</si>
  <si>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</si>
  <si>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</si>
  <si>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</si>
  <si>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</si>
  <si>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</si>
  <si>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</si>
  <si>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</si>
  <si>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</si>
  <si>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</si>
  <si>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</si>
  <si>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</si>
  <si>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</si>
  <si>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</si>
  <si>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</si>
  <si>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</si>
  <si>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</si>
  <si>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</si>
  <si>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</si>
  <si>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</si>
  <si>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</si>
  <si>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</si>
  <si>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</si>
  <si>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</si>
  <si>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</si>
  <si>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</si>
  <si>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</si>
  <si>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</si>
  <si>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</si>
  <si>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</si>
  <si>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</si>
  <si>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</si>
  <si>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</si>
  <si>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</si>
  <si>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</si>
  <si>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</si>
  <si>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</si>
  <si>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</si>
  <si>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</si>
  <si>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</si>
  <si>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</si>
  <si>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</si>
  <si>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</si>
  <si>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</si>
  <si>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</si>
  <si>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</si>
  <si>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</si>
  <si>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</si>
  <si>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</si>
  <si>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</si>
  <si>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</si>
  <si>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</si>
  <si>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</si>
  <si>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</si>
  <si>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</si>
  <si>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</si>
  <si>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</si>
  <si>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</si>
  <si>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</si>
  <si>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</si>
  <si>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</si>
  <si>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</si>
  <si>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</si>
  <si>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</si>
  <si>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</si>
  <si>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</si>
  <si>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</si>
  <si>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</si>
  <si>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</si>
  <si>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</si>
  <si>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</si>
  <si>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</si>
  <si>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</si>
  <si>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</si>
  <si>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</si>
  <si>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</si>
  <si>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</si>
  <si>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</si>
  <si>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</si>
  <si>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</si>
  <si>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</si>
  <si>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</si>
  <si>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</si>
  <si>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</si>
  <si>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</si>
  <si>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</si>
  <si>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</si>
  <si>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</si>
  <si>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</si>
  <si>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</si>
  <si>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</si>
  <si>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</si>
  <si>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</si>
  <si>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</si>
  <si>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</si>
  <si>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</si>
  <si>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</si>
  <si>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</si>
  <si>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</si>
  <si>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</si>
  <si>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</si>
  <si>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</si>
  <si>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</si>
  <si>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</si>
  <si>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</si>
  <si>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</si>
  <si>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</si>
  <si>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</si>
  <si>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</si>
  <si>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</si>
  <si>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</si>
  <si>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</si>
  <si>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</si>
  <si>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</si>
  <si>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</si>
  <si>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</si>
  <si>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</si>
  <si>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</si>
  <si>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</si>
  <si>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</si>
  <si>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</si>
  <si>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</si>
  <si>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</si>
  <si>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</si>
  <si>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</si>
  <si>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</si>
  <si>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</si>
  <si>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</si>
  <si>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</si>
  <si>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</si>
  <si>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</si>
  <si>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</si>
  <si>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</si>
  <si>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</si>
  <si>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</si>
  <si>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</si>
  <si>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</si>
  <si>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</si>
  <si>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</si>
  <si>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</si>
  <si>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</si>
  <si>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</si>
  <si>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</si>
  <si>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</si>
  <si>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</si>
  <si>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</si>
  <si>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</si>
  <si>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</si>
  <si>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</si>
  <si>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</si>
  <si>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</si>
  <si>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</si>
  <si>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</si>
  <si>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</si>
  <si>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</si>
  <si>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</si>
  <si>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</si>
  <si>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</si>
  <si>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</si>
  <si>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</si>
  <si>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</si>
  <si>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</si>
  <si>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</si>
  <si>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</si>
  <si>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</si>
  <si>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</si>
  <si>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</si>
  <si>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</si>
  <si>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</si>
  <si>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</si>
  <si>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</si>
  <si>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</si>
  <si>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</si>
  <si>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</si>
  <si>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</si>
  <si>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</si>
  <si>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</si>
  <si>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</si>
  <si>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</si>
  <si>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</si>
  <si>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</si>
  <si>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</si>
  <si>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</si>
  <si>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</si>
  <si>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</si>
  <si>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</si>
  <si>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</si>
  <si>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</si>
  <si>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</si>
  <si>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</si>
  <si>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</si>
  <si>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</si>
  <si>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</si>
  <si>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</si>
  <si>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</si>
  <si>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</si>
  <si>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</si>
  <si>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</si>
  <si>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</si>
  <si>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</si>
  <si>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</si>
  <si>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</si>
  <si>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</si>
  <si>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</si>
  <si>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</si>
  <si>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</si>
  <si>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</si>
  <si>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</si>
  <si>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</si>
  <si>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</si>
  <si>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</si>
  <si>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</si>
  <si>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</si>
  <si>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</si>
  <si>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</si>
  <si>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</si>
  <si>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</si>
  <si>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</si>
  <si>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</si>
  <si>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</si>
  <si>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</si>
  <si>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</si>
  <si>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</si>
  <si>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</si>
  <si>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</si>
  <si>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</si>
  <si>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</si>
  <si>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</si>
  <si>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</si>
  <si>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</si>
  <si>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</si>
  <si>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</si>
  <si>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</si>
  <si>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</si>
  <si>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</si>
  <si>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</si>
  <si>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</si>
  <si>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</si>
  <si>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</si>
  <si>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</si>
  <si>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</si>
  <si>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</si>
  <si>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</si>
  <si>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</si>
  <si>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</si>
  <si>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</si>
  <si>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</si>
  <si>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</si>
  <si>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</si>
  <si>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</si>
  <si>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</si>
  <si>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</si>
  <si>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</si>
  <si>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</si>
  <si>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</si>
  <si>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</si>
  <si>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</si>
  <si>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</si>
  <si>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</si>
  <si>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</si>
  <si>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</si>
  <si>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</si>
  <si>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</si>
  <si>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</si>
  <si>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</si>
  <si>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</si>
  <si>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</si>
  <si>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</si>
  <si>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</si>
  <si>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</si>
  <si>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</si>
  <si>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</si>
  <si>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</si>
  <si>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</si>
  <si>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</si>
  <si>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</si>
  <si>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</si>
  <si>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</si>
  <si>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</si>
  <si>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</si>
  <si>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</si>
  <si>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</si>
  <si>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</si>
  <si>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</si>
  <si>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</si>
  <si>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</si>
  <si>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</si>
  <si>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</si>
  <si>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</si>
  <si>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</si>
  <si>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</si>
  <si>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</si>
  <si>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</si>
  <si>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</si>
  <si>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</si>
  <si>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</si>
  <si>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</si>
  <si>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</si>
  <si>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</si>
  <si>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</si>
  <si>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</si>
  <si>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</si>
  <si>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</si>
  <si>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</si>
  <si>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</si>
  <si>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</si>
  <si>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</si>
  <si>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</si>
  <si>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</si>
  <si>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</si>
  <si>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</si>
  <si>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</si>
  <si>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</si>
  <si>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</si>
  <si>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</si>
  <si>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</si>
  <si>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</si>
  <si>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</si>
  <si>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</si>
  <si>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</si>
  <si>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</si>
  <si>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</si>
  <si>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</si>
  <si>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</si>
  <si>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</si>
  <si>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</si>
  <si>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</si>
  <si>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</si>
  <si>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</si>
  <si>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</si>
  <si>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</si>
  <si>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</si>
  <si>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</si>
  <si>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</si>
  <si>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</si>
  <si>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</si>
  <si>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</si>
  <si>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</si>
  <si>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</si>
  <si>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</si>
  <si>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</si>
  <si>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</si>
  <si>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</si>
  <si>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</si>
  <si>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</si>
  <si>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</si>
  <si>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</si>
  <si>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</si>
  <si>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</si>
  <si>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</si>
  <si>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</si>
  <si>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</si>
  <si>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</si>
  <si>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</si>
  <si>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</si>
  <si>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</si>
  <si>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</si>
  <si>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</si>
  <si>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</si>
  <si>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</si>
  <si>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</si>
  <si>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</si>
  <si>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</si>
  <si>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</si>
  <si>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</si>
  <si>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</si>
  <si>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</si>
  <si>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</si>
  <si>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</si>
  <si>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</si>
  <si>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</si>
  <si>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</si>
  <si>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</si>
  <si>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</si>
  <si>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</si>
  <si>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</si>
  <si>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</si>
  <si>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</si>
  <si>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</si>
  <si>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</si>
  <si>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</si>
  <si>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</si>
  <si>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</si>
  <si>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</si>
  <si>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</si>
  <si>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</si>
  <si>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</si>
  <si>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</si>
  <si>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</si>
  <si>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</si>
  <si>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</si>
  <si>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</si>
  <si>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</si>
  <si>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</si>
  <si>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</si>
  <si>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</si>
  <si>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</si>
  <si>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</si>
  <si>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</si>
  <si>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</si>
  <si>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</si>
  <si>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</si>
  <si>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</si>
  <si>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</si>
  <si>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</si>
  <si>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</si>
  <si>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</si>
  <si>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</si>
  <si>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</si>
  <si>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</si>
  <si>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</si>
  <si>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</si>
  <si>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</si>
  <si>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</si>
  <si>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</si>
  <si>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</si>
  <si>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</si>
  <si>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</si>
  <si>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</si>
  <si>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</si>
  <si>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</si>
  <si>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</si>
  <si>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</si>
  <si>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</si>
  <si>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</si>
  <si>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</si>
  <si>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</si>
  <si>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</si>
  <si>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</si>
  <si>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</si>
  <si>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</si>
  <si>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</si>
  <si>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</si>
  <si>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</si>
  <si>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</si>
  <si>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</si>
  <si>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</si>
  <si>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</si>
  <si>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</si>
  <si>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</si>
  <si>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</si>
  <si>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</si>
  <si>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</si>
  <si>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</si>
  <si>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</si>
  <si>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</si>
  <si>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</si>
  <si>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</si>
  <si>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</si>
  <si>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</si>
  <si>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</si>
  <si>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</si>
  <si>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</si>
  <si>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</si>
  <si>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</si>
  <si>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</si>
  <si>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</si>
  <si>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</si>
  <si>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</si>
  <si>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</si>
  <si>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</si>
  <si>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</si>
  <si>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</si>
  <si>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</si>
  <si>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</si>
  <si>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</si>
  <si>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</si>
  <si>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</si>
  <si>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</si>
  <si>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</si>
  <si>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</si>
  <si>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</si>
  <si>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</si>
  <si>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</si>
  <si>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</si>
  <si>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</si>
  <si>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</si>
  <si>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</si>
  <si>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</si>
  <si>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</si>
  <si>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</si>
  <si>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</si>
  <si>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</si>
  <si>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</si>
  <si>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</si>
  <si>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</si>
  <si>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</si>
  <si>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</si>
  <si>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</si>
  <si>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</si>
  <si>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</si>
  <si>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</si>
  <si>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</si>
  <si>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</si>
  <si>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</si>
  <si>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</si>
  <si>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</si>
  <si>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</si>
  <si>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</si>
  <si>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</si>
  <si>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</si>
  <si>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</si>
  <si>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</si>
  <si>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</si>
  <si>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</si>
  <si>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</si>
  <si>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</si>
  <si>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</si>
  <si>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</si>
  <si>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</si>
  <si>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</si>
  <si>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</si>
  <si>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</si>
  <si>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</si>
  <si>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</si>
  <si>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</si>
  <si>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</si>
  <si>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</si>
  <si>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</si>
  <si>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</si>
  <si>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</si>
  <si>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</si>
  <si>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</si>
  <si>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</si>
  <si>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</si>
  <si>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</si>
  <si>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</si>
  <si>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</si>
  <si>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</si>
  <si>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</si>
  <si>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</si>
  <si>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</si>
  <si>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</si>
  <si>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</si>
  <si>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</si>
  <si>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</si>
  <si>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</si>
  <si>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</si>
  <si>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</si>
  <si>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</si>
  <si>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</si>
  <si>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</si>
  <si>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</si>
  <si>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</si>
  <si>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</si>
  <si>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</si>
  <si>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</si>
  <si>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</si>
  <si>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</si>
  <si>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</si>
  <si>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</si>
  <si>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</si>
  <si>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</si>
  <si>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</si>
  <si>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</si>
  <si>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</si>
  <si>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</si>
  <si>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</si>
  <si>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</si>
  <si>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</si>
  <si>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</si>
  <si>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</si>
  <si>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</si>
  <si>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</si>
  <si>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</si>
  <si>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</si>
  <si>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</si>
  <si>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</si>
  <si>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</si>
  <si>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</si>
  <si>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</si>
  <si>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</si>
  <si>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</si>
  <si>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</si>
  <si>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</si>
  <si>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</si>
  <si>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</si>
  <si>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</si>
  <si>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</si>
  <si>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</si>
  <si>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</si>
  <si>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</si>
  <si>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</si>
  <si>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</si>
  <si>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</si>
  <si>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</si>
  <si>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</si>
  <si>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</si>
  <si>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</si>
  <si>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</si>
  <si>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</si>
  <si>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</si>
  <si>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</si>
  <si>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</si>
  <si>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</si>
  <si>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</si>
  <si>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</si>
  <si>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</si>
  <si>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</si>
  <si>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</si>
  <si>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</si>
  <si>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</si>
  <si>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</si>
  <si>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</si>
  <si>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</si>
  <si>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</si>
  <si>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</si>
  <si>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</si>
  <si>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</si>
  <si>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</si>
  <si>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</si>
  <si>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</si>
  <si>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</si>
  <si>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</si>
  <si>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</si>
  <si>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</si>
  <si>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</si>
  <si>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</si>
  <si>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</si>
  <si>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</si>
  <si>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</si>
  <si>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</si>
  <si>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</si>
  <si>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</si>
  <si>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</si>
  <si>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</si>
  <si>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</si>
  <si>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</si>
  <si>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</si>
  <si>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</si>
  <si>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</si>
  <si>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</si>
  <si>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</si>
  <si>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</si>
  <si>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</si>
  <si>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</si>
  <si>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</si>
  <si>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</si>
  <si>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</si>
  <si>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</si>
  <si>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</si>
  <si>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</si>
  <si>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</si>
  <si>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</si>
  <si>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</si>
  <si>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</si>
  <si>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</si>
  <si>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</si>
  <si>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</si>
  <si>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</si>
  <si>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</si>
  <si>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</si>
  <si>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</si>
  <si>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</si>
  <si>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</si>
  <si>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</si>
  <si>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</si>
  <si>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</si>
  <si>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</si>
  <si>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</si>
  <si>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</si>
  <si>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</si>
  <si>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</si>
  <si>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</si>
  <si>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</si>
  <si>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</si>
  <si>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</si>
  <si>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</si>
  <si>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</si>
  <si>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</si>
  <si>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</si>
  <si>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</si>
  <si>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</si>
  <si>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</si>
  <si>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</si>
  <si>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</si>
  <si>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</si>
  <si>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</si>
  <si>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</si>
  <si>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</si>
  <si>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</si>
  <si>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</si>
  <si>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</si>
  <si>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</si>
  <si>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</si>
  <si>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</si>
  <si>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</si>
  <si>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</si>
  <si>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</si>
  <si>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</si>
  <si>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</si>
  <si>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</si>
  <si>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</si>
  <si>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</si>
  <si>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</si>
  <si>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</si>
  <si>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</si>
  <si>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</si>
  <si>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</si>
  <si>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</si>
  <si>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</si>
  <si>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</si>
  <si>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</si>
  <si>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</si>
  <si>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</si>
  <si>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</si>
  <si>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</si>
  <si>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</si>
  <si>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</si>
  <si>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</si>
  <si>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</si>
  <si>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</si>
  <si>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</si>
  <si>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</si>
  <si>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</si>
  <si>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</si>
  <si>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</si>
  <si>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</si>
  <si>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</si>
  <si>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</si>
  <si>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</si>
  <si>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</si>
  <si>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</si>
  <si>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</si>
  <si>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</si>
  <si>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</si>
  <si>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</si>
  <si>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</si>
  <si>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</si>
  <si>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</si>
  <si>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</si>
  <si>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</si>
  <si>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</si>
  <si>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</si>
  <si>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</si>
  <si>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</si>
  <si>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</si>
  <si>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</si>
  <si>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</si>
  <si>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</si>
  <si>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</si>
  <si>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</si>
  <si>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</si>
  <si>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</si>
  <si>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</si>
  <si>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</si>
  <si>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</si>
  <si>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</si>
  <si>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</si>
  <si>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</si>
  <si>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</si>
  <si>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</si>
  <si>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</si>
  <si>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</si>
  <si>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</si>
  <si>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</si>
  <si>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</si>
  <si>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</si>
  <si>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</si>
  <si>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</si>
  <si>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</si>
  <si>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</si>
  <si>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</si>
  <si>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</si>
  <si>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</si>
  <si>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</si>
  <si>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</si>
  <si>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</si>
  <si>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</si>
  <si>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</si>
  <si>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</si>
  <si>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</si>
  <si>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</si>
  <si>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</si>
  <si>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</si>
  <si>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</si>
  <si>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</si>
  <si>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</si>
  <si>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</si>
  <si>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</si>
  <si>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</si>
  <si>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</si>
  <si>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</si>
  <si>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</si>
  <si>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</si>
  <si>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</si>
  <si>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</si>
  <si>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</si>
  <si>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</si>
  <si>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</si>
  <si>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</si>
  <si>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</si>
  <si>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</si>
  <si>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</si>
  <si>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</si>
  <si>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</si>
  <si>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</si>
  <si>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</si>
  <si>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</si>
  <si>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</si>
  <si>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</si>
  <si>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</si>
  <si>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</si>
  <si>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</si>
  <si>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</si>
  <si>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</si>
  <si>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</si>
  <si>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</si>
  <si>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</si>
  <si>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</si>
  <si>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</si>
  <si>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</si>
  <si>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</si>
  <si>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</si>
  <si>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</si>
  <si>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</si>
  <si>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</si>
  <si>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</si>
  <si>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</si>
  <si>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</si>
  <si>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</si>
  <si>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</si>
  <si>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</si>
  <si>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</si>
  <si>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</si>
  <si>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</si>
  <si>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</si>
  <si>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</si>
  <si>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</si>
  <si>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</si>
  <si>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</si>
  <si>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</si>
  <si>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</si>
  <si>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</si>
  <si>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</si>
  <si>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</si>
  <si>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</si>
  <si>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</si>
  <si>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</si>
  <si>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</si>
  <si>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</si>
  <si>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</si>
  <si>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</si>
  <si>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</si>
  <si>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</si>
  <si>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</si>
  <si>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</si>
  <si>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</si>
  <si>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</si>
  <si>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</si>
  <si>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</si>
  <si>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</si>
  <si>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</si>
  <si>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</si>
  <si>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</si>
  <si>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</si>
  <si>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</si>
  <si>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</si>
  <si>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</si>
  <si>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</si>
  <si>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</si>
  <si>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</si>
  <si>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</si>
  <si>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</si>
  <si>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</si>
  <si>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</si>
  <si>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</si>
  <si>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</si>
  <si>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</si>
  <si>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</si>
  <si>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</si>
  <si>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</si>
  <si>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</si>
  <si>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</si>
  <si>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</si>
  <si>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</si>
  <si>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</si>
  <si>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</si>
  <si>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</si>
  <si>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</si>
  <si>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</si>
  <si>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</si>
  <si>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</si>
  <si>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</si>
  <si>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</si>
  <si>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</si>
  <si>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</si>
  <si>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</si>
  <si>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</si>
  <si>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</si>
  <si>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</si>
  <si>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</si>
  <si>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</si>
  <si>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</si>
  <si>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</si>
  <si>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</si>
  <si>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</si>
  <si>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</si>
  <si>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</si>
  <si>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</si>
  <si>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</si>
  <si>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</si>
  <si>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</si>
  <si>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</si>
  <si>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</si>
  <si>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</si>
  <si>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</si>
  <si>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</si>
  <si>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</si>
  <si>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</si>
  <si>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</si>
  <si>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</si>
  <si>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</si>
  <si>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</si>
  <si>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</si>
  <si>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</si>
  <si>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</si>
  <si>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</si>
  <si>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</si>
  <si>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</si>
  <si>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</si>
  <si>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</si>
  <si>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</si>
  <si>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</si>
  <si>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</si>
  <si>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</si>
  <si>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</si>
  <si>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</si>
  <si>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</si>
  <si>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</si>
  <si>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</si>
  <si>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</si>
  <si>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</si>
  <si>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</si>
  <si>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</si>
  <si>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</si>
  <si>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</si>
  <si>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</si>
  <si>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</si>
  <si>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</si>
  <si>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</si>
  <si>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</si>
  <si>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</si>
  <si>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</si>
  <si>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</si>
  <si>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</si>
  <si>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</si>
  <si>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</si>
  <si>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</si>
  <si>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</si>
  <si>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</si>
  <si>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</si>
  <si>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</si>
  <si>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</si>
  <si>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</si>
  <si>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</si>
  <si>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</si>
  <si>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</si>
  <si>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</si>
  <si>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</si>
  <si>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</si>
  <si>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</si>
  <si>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</si>
  <si>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</si>
  <si>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</si>
  <si>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</si>
  <si>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</si>
  <si>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</si>
  <si>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</si>
  <si>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</si>
  <si>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</si>
  <si>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</si>
  <si>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</si>
  <si>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</si>
  <si>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</si>
  <si>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</si>
  <si>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</si>
  <si>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</si>
  <si>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</si>
  <si>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</si>
  <si>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</si>
  <si>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</si>
  <si>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</si>
  <si>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</si>
  <si>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</si>
  <si>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</si>
  <si>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</si>
  <si>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</si>
  <si>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</si>
  <si>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</si>
  <si>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</si>
  <si>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</si>
  <si>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</si>
  <si>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</si>
  <si>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</si>
  <si>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</si>
  <si>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</si>
  <si>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</si>
  <si>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</si>
  <si>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</si>
  <si>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</si>
  <si>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</si>
  <si>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</si>
  <si>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</si>
  <si>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</si>
  <si>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</si>
  <si>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</si>
  <si>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</si>
  <si>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</si>
  <si>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</si>
  <si>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</si>
  <si>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</si>
  <si>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</si>
  <si>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</si>
  <si>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</si>
  <si>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</si>
  <si>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</si>
  <si>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</si>
  <si>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</si>
  <si>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</si>
  <si>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</si>
  <si>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</si>
  <si>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</si>
  <si>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</si>
  <si>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</si>
  <si>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</si>
  <si>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</si>
  <si>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</si>
  <si>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</si>
  <si>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</si>
  <si>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</si>
  <si>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</si>
  <si>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</si>
  <si>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</si>
  <si>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</si>
  <si>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</si>
  <si>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</si>
  <si>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</si>
  <si>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</si>
  <si>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</si>
  <si>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</si>
  <si>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</si>
  <si>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</si>
  <si>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</si>
  <si>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</si>
  <si>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</si>
  <si>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</si>
  <si>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</si>
  <si>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</si>
  <si>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</si>
  <si>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</si>
  <si>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</si>
  <si>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</si>
  <si>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</si>
  <si>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</si>
  <si>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</si>
  <si>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</si>
  <si>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</si>
  <si>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</si>
  <si>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</si>
  <si>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</si>
  <si>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</si>
  <si>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</si>
  <si>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</si>
  <si>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</si>
  <si>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</si>
  <si>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</si>
  <si>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</si>
  <si>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</si>
  <si>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</si>
  <si>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</si>
  <si>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</si>
  <si>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</si>
  <si>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</si>
  <si>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</si>
  <si>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</si>
  <si>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</si>
  <si>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</si>
  <si>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</si>
  <si>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</si>
  <si>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</si>
  <si>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</si>
  <si>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</si>
  <si>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</si>
  <si>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</si>
  <si>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</si>
  <si>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</si>
  <si>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</si>
  <si>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</si>
  <si>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</si>
  <si>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</si>
  <si>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</si>
  <si>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</si>
  <si>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</si>
  <si>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</si>
  <si>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</si>
  <si>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</si>
  <si>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</si>
  <si>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</si>
  <si>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</si>
  <si>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</si>
  <si>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</si>
  <si>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</si>
  <si>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</si>
  <si>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</si>
  <si>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</si>
  <si>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</si>
  <si>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</si>
  <si>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</si>
  <si>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</si>
  <si>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</si>
  <si>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</si>
  <si>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</si>
  <si>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</si>
  <si>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</si>
  <si>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</si>
  <si>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</si>
  <si>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</si>
  <si>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</si>
  <si>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</si>
  <si>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</si>
  <si>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</si>
  <si>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</si>
  <si>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</si>
  <si>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</si>
  <si>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</si>
  <si>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</si>
  <si>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</si>
  <si>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</si>
  <si>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</si>
  <si>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</si>
  <si>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</si>
  <si>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</si>
  <si>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</si>
  <si>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</si>
  <si>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</si>
  <si>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</si>
  <si>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</si>
  <si>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</si>
  <si>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</si>
  <si>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</si>
  <si>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</si>
  <si>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</si>
  <si>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</si>
  <si>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</si>
  <si>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</si>
  <si>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</si>
  <si>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</si>
  <si>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</si>
  <si>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</si>
  <si>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</si>
  <si>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</si>
  <si>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</si>
  <si>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</si>
  <si>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</si>
  <si>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</si>
  <si>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</si>
  <si>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</si>
  <si>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</si>
  <si>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</si>
  <si>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</si>
  <si>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</si>
  <si>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</si>
  <si>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</si>
  <si>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</si>
  <si>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</si>
  <si>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</si>
  <si>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</si>
  <si>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</si>
  <si>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</si>
  <si>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</si>
  <si>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</si>
  <si>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</si>
  <si>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</si>
  <si>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</si>
  <si>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</si>
  <si>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</si>
  <si>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</si>
  <si>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</si>
  <si>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</si>
  <si>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</si>
  <si>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</si>
  <si>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</si>
  <si>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</si>
  <si>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</si>
  <si>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</si>
  <si>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</si>
  <si>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</si>
  <si>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</si>
  <si>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</si>
  <si>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</si>
  <si>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</si>
  <si>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</si>
  <si>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</si>
  <si>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</si>
  <si>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</si>
  <si>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</si>
  <si>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</si>
  <si>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</si>
  <si>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</si>
  <si>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</si>
  <si>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</si>
  <si>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</si>
  <si>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</si>
  <si>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</si>
  <si>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</si>
  <si>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</si>
  <si>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</si>
  <si>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</si>
  <si>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</si>
  <si>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</si>
  <si>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</si>
  <si>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</si>
  <si>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</si>
  <si>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</si>
  <si>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</si>
  <si>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</si>
  <si>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</si>
  <si>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</si>
  <si>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</si>
  <si>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</si>
  <si>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</si>
  <si>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</si>
  <si>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</si>
  <si>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</si>
  <si>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</si>
  <si>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</si>
  <si>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</si>
  <si>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</si>
  <si>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</si>
  <si>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</si>
  <si>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</si>
  <si>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</si>
  <si>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</si>
  <si>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</si>
  <si>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</si>
  <si>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</si>
  <si>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</si>
  <si>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</si>
  <si>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</si>
  <si>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</si>
  <si>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</si>
  <si>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</si>
  <si>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</si>
  <si>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</si>
  <si>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</si>
  <si>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</si>
  <si>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</si>
  <si>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</si>
  <si>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</si>
  <si>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</si>
  <si>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</si>
  <si>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</si>
  <si>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</si>
  <si>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</si>
  <si>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</si>
  <si>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</si>
  <si>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</si>
  <si>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</si>
  <si>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</si>
  <si>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</si>
  <si>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</si>
  <si>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</si>
  <si>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</si>
  <si>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</si>
  <si>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</si>
  <si>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</si>
  <si>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</si>
  <si>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</si>
  <si>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</si>
  <si>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</si>
  <si>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</si>
  <si>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</si>
  <si>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</si>
  <si>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</si>
  <si>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</si>
  <si>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</si>
  <si>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</si>
  <si>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</si>
  <si>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</si>
  <si>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</si>
  <si>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</si>
  <si>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</si>
  <si>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</si>
  <si>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</si>
  <si>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</si>
  <si>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</si>
  <si>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</si>
  <si>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</si>
  <si>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</si>
  <si>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</si>
  <si>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</si>
  <si>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</si>
  <si>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</si>
  <si>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</si>
  <si>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</si>
  <si>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</si>
  <si>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</si>
  <si>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</si>
  <si>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</si>
  <si>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</si>
  <si>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</si>
  <si>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</si>
  <si>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</si>
  <si>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</si>
  <si>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</si>
  <si>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</si>
  <si>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</si>
  <si>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</si>
  <si>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</si>
  <si>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</si>
  <si>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</si>
  <si>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</si>
  <si>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</si>
  <si>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</si>
  <si>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</si>
  <si>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</si>
  <si>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</si>
  <si>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</si>
  <si>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</si>
  <si>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</si>
  <si>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</si>
  <si>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</si>
  <si>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</si>
  <si>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</si>
  <si>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</si>
  <si>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</si>
  <si>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</si>
  <si>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</si>
  <si>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</si>
  <si>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</si>
  <si>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</si>
  <si>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</si>
  <si>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</si>
  <si>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</si>
  <si>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</si>
  <si>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</si>
  <si>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</si>
  <si>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</si>
  <si>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</si>
  <si>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</si>
  <si>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</si>
  <si>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</si>
  <si>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</si>
  <si>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</si>
  <si>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</si>
  <si>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</si>
  <si>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</si>
  <si>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</si>
  <si>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</si>
  <si>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</si>
  <si>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</si>
  <si>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</si>
  <si>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</si>
  <si>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</si>
  <si>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</si>
  <si>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</si>
  <si>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</si>
  <si>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</si>
  <si>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</si>
  <si>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</si>
  <si>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</si>
  <si>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</si>
  <si>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</si>
  <si>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</si>
  <si>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</si>
  <si>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</si>
  <si>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</si>
  <si>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</si>
  <si>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</si>
  <si>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</si>
  <si>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</si>
  <si>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</si>
  <si>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</si>
  <si>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</si>
  <si>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</si>
  <si>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</si>
  <si>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</si>
  <si>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</si>
  <si>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</si>
  <si>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</si>
  <si>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</si>
  <si>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</si>
  <si>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</si>
  <si>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</si>
  <si>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</si>
  <si>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</si>
  <si>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</si>
  <si>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</si>
  <si>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</si>
  <si>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</si>
  <si>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</si>
  <si>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</si>
  <si>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</si>
  <si>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</si>
  <si>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</si>
  <si>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</si>
  <si>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</si>
  <si>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</si>
  <si>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</si>
  <si>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</si>
  <si>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</si>
  <si>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</si>
  <si>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</si>
  <si>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</si>
  <si>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</si>
  <si>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</si>
  <si>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</si>
  <si>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</si>
  <si>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</si>
  <si>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</si>
  <si>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</si>
  <si>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</si>
  <si>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</si>
  <si>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</si>
  <si>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</si>
  <si>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</si>
  <si>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</si>
  <si>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</si>
  <si>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</si>
  <si>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</si>
  <si>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</si>
  <si>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</si>
  <si>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</si>
  <si>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</si>
  <si>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</si>
  <si>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</si>
  <si>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</si>
  <si>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</si>
  <si>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</si>
  <si>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</si>
  <si>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</si>
  <si>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</si>
  <si>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</si>
  <si>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</si>
  <si>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</si>
  <si>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</si>
  <si>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</si>
  <si>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</si>
  <si>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</si>
  <si>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</si>
  <si>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</si>
  <si>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</si>
  <si>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</si>
  <si>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</si>
  <si>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</si>
  <si>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</si>
  <si>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</si>
  <si>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</si>
  <si>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</si>
  <si>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</si>
  <si>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</si>
  <si>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</si>
  <si>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</si>
  <si>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</si>
  <si>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</si>
  <si>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</si>
  <si>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</si>
  <si>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</si>
  <si>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</si>
  <si>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</si>
  <si>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</si>
  <si>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</si>
  <si>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</si>
  <si>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</si>
  <si>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</si>
  <si>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</si>
  <si>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</si>
  <si>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</si>
  <si>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</si>
  <si>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</si>
  <si>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</si>
  <si>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</si>
  <si>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</si>
  <si>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</si>
  <si>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</si>
  <si>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</si>
  <si>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</si>
  <si>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</si>
  <si>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</si>
  <si>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</si>
  <si>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</si>
  <si>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</si>
  <si>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</si>
  <si>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</si>
  <si>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</si>
  <si>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</si>
  <si>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</si>
  <si>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</si>
  <si>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</si>
  <si>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</si>
  <si>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</si>
  <si>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</si>
  <si>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</si>
  <si>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</si>
  <si>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</si>
  <si>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</si>
  <si>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</si>
  <si>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</si>
  <si>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</si>
  <si>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</si>
  <si>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</si>
  <si>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</si>
  <si>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</si>
  <si>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</si>
  <si>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</si>
  <si>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</si>
  <si>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</si>
  <si>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</si>
  <si>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</si>
  <si>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</si>
  <si>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</si>
  <si>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</si>
  <si>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</si>
  <si>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</si>
  <si>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</si>
  <si>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</si>
  <si>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</si>
  <si>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</si>
  <si>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</si>
  <si>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</si>
  <si>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</si>
  <si>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</si>
  <si>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</si>
  <si>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</si>
  <si>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</si>
  <si>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</si>
  <si>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</si>
  <si>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</si>
  <si>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</si>
  <si>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</si>
  <si>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</si>
  <si>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</si>
  <si>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</si>
  <si>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</si>
  <si>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</si>
  <si>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</si>
  <si>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</si>
  <si>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</si>
  <si>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</si>
  <si>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</si>
  <si>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</si>
  <si>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</si>
  <si>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</si>
  <si>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</si>
  <si>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</si>
  <si>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</si>
  <si>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</si>
  <si>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</si>
  <si>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</si>
  <si>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</si>
  <si>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</si>
  <si>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</si>
  <si>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</si>
  <si>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</si>
  <si>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</si>
  <si>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</si>
  <si>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</si>
  <si>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</si>
  <si>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</si>
  <si>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</si>
  <si>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</si>
  <si>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</si>
  <si>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</si>
  <si>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</si>
  <si>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</si>
  <si>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</si>
  <si>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</si>
  <si>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</si>
  <si>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</si>
  <si>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</si>
  <si>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</si>
  <si>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</si>
  <si>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</si>
  <si>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</si>
  <si>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</si>
  <si>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</si>
  <si>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</si>
  <si>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</si>
  <si>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</si>
  <si>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</si>
  <si>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</si>
  <si>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</si>
  <si>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</si>
  <si>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</si>
  <si>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</si>
  <si>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</si>
  <si>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</si>
  <si>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</si>
  <si>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</si>
  <si>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</si>
  <si>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</si>
  <si>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</si>
  <si>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</si>
  <si>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</si>
  <si>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</si>
  <si>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</si>
  <si>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</si>
  <si>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</si>
  <si>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</si>
  <si>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</si>
  <si>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</si>
  <si>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</si>
  <si>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</si>
  <si>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</si>
  <si>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</si>
  <si>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</si>
  <si>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</si>
  <si>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</si>
  <si>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</si>
  <si>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</si>
  <si>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</si>
  <si>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</si>
  <si>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</si>
  <si>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</si>
  <si>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</si>
  <si>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</si>
  <si>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</si>
  <si>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</si>
  <si>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</si>
  <si>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</si>
  <si>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</si>
  <si>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</si>
  <si>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</si>
  <si>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</si>
  <si>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</si>
  <si>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</si>
  <si>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</si>
  <si>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</si>
  <si>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</si>
  <si>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</si>
  <si>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</si>
  <si>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</si>
  <si>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</si>
  <si>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</si>
  <si>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</si>
  <si>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</si>
  <si>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</si>
  <si>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</si>
  <si>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</si>
  <si>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</si>
  <si>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</si>
  <si>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</si>
  <si>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</si>
  <si>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</si>
  <si>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</si>
  <si>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</si>
  <si>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</si>
  <si>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</si>
  <si>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</si>
  <si>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</si>
  <si>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</si>
  <si>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</si>
  <si>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</si>
  <si>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</si>
  <si>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</si>
  <si>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</si>
  <si>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</si>
  <si>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</si>
  <si>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</si>
  <si>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</si>
  <si>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</si>
  <si>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</si>
  <si>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</si>
  <si>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</si>
  <si>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</si>
  <si>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</si>
  <si>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</si>
  <si>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</si>
  <si>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</si>
  <si>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</si>
  <si>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</si>
  <si>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</si>
  <si>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</si>
  <si>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</si>
  <si>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</si>
  <si>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</si>
  <si>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</si>
  <si>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</si>
  <si>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</si>
  <si>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</si>
  <si>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</si>
  <si>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</si>
  <si>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</si>
  <si>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</si>
  <si>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</si>
  <si>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</si>
  <si>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</si>
  <si>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</si>
  <si>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</si>
  <si>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</si>
  <si>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</si>
  <si>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</si>
  <si>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</si>
  <si>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</si>
  <si>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</si>
  <si>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</si>
  <si>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</si>
  <si>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</si>
  <si>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</si>
  <si>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</si>
  <si>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</si>
  <si>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</si>
  <si>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</si>
  <si>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</si>
  <si>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</si>
  <si>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</si>
  <si>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</si>
  <si>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</si>
  <si>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</si>
  <si>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</si>
  <si>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</si>
  <si>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</si>
  <si>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</si>
  <si>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</si>
  <si>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</si>
  <si>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</si>
  <si>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</si>
  <si>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</si>
  <si>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</si>
  <si>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</si>
  <si>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</si>
  <si>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</si>
  <si>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</si>
  <si>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</si>
  <si>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</si>
  <si>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</si>
  <si>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</si>
  <si>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</si>
  <si>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</si>
  <si>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</si>
  <si>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</si>
  <si>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</si>
  <si>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</si>
  <si>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</si>
  <si>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</si>
  <si>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</si>
  <si>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</si>
  <si>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</si>
  <si>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</si>
  <si>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</si>
  <si>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</si>
  <si>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</si>
  <si>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</si>
  <si>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</si>
  <si>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</si>
  <si>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</si>
  <si>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</si>
  <si>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</si>
  <si>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</si>
  <si>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</si>
  <si>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</si>
  <si>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</si>
  <si>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</si>
  <si>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</si>
  <si>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</si>
  <si>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</si>
  <si>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</si>
  <si>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</si>
  <si>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</si>
  <si>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</si>
  <si>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</si>
  <si>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</si>
  <si>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</si>
  <si>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</si>
  <si>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</si>
  <si>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</si>
  <si>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</si>
  <si>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</si>
  <si>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</si>
  <si>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</si>
  <si>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</si>
  <si>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</si>
  <si>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</si>
  <si>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</si>
  <si>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</si>
  <si>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</si>
  <si>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</si>
  <si>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</si>
  <si>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</si>
  <si>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</si>
  <si>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</si>
  <si>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</si>
  <si>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</si>
  <si>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</si>
  <si>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</si>
  <si>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</si>
  <si>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</si>
  <si>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</si>
  <si>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</si>
  <si>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</si>
  <si>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</si>
  <si>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</si>
  <si>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</si>
  <si>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</si>
  <si>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</si>
  <si>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</si>
  <si>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</si>
  <si>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</si>
  <si>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</si>
  <si>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</si>
  <si>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</si>
  <si>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</si>
  <si>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</si>
  <si>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</si>
  <si>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</si>
  <si>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</si>
  <si>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</si>
  <si>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</si>
  <si>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</si>
  <si>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</si>
  <si>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</si>
  <si>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</si>
  <si>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</si>
  <si>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</si>
  <si>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</si>
  <si>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</si>
  <si>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</si>
  <si>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</si>
  <si>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</si>
  <si>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</si>
  <si>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</si>
  <si>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</si>
  <si>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</si>
  <si>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</si>
  <si>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</si>
  <si>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</si>
  <si>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</si>
  <si>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</si>
  <si>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</si>
  <si>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</si>
  <si>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</si>
  <si>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</si>
  <si>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</si>
  <si>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</si>
  <si>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</si>
  <si>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</si>
  <si>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</si>
  <si>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</si>
  <si>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</si>
  <si>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</si>
  <si>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</si>
  <si>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</si>
  <si>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</si>
  <si>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</si>
  <si>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</si>
  <si>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</si>
  <si>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</si>
  <si>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</si>
  <si>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</si>
  <si>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</si>
  <si>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</si>
  <si>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</si>
  <si>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</si>
  <si>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</si>
  <si>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</si>
  <si>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</si>
  <si>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</si>
  <si>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</si>
  <si>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</si>
  <si>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</si>
  <si>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</si>
  <si>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</si>
  <si>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</si>
  <si>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</si>
  <si>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</si>
  <si>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</si>
  <si>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</si>
  <si>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</si>
  <si>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</si>
  <si>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</si>
  <si>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</si>
  <si>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</si>
  <si>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</si>
  <si>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</si>
  <si>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</si>
  <si>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</si>
  <si>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</si>
  <si>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</si>
  <si>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</si>
  <si>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</si>
  <si>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</si>
  <si>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</si>
  <si>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</si>
  <si>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</si>
  <si>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</si>
  <si>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</si>
  <si>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</si>
  <si>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</si>
  <si>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</si>
  <si>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</si>
  <si>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</si>
  <si>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</si>
  <si>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</si>
  <si>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</si>
  <si>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</si>
  <si>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</si>
  <si>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</si>
  <si>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</si>
  <si>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</si>
  <si>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</si>
  <si>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</si>
  <si>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</si>
  <si>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</si>
  <si>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</si>
  <si>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</si>
  <si>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</si>
  <si>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</si>
  <si>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</si>
  <si>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</si>
  <si>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</si>
  <si>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</si>
  <si>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</si>
  <si>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</si>
  <si>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</si>
  <si>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</si>
  <si>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</si>
  <si>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</si>
  <si>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</si>
  <si>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</si>
  <si>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</si>
  <si>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</si>
  <si>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</si>
  <si>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</si>
  <si>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</si>
  <si>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</si>
  <si>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</si>
  <si>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</si>
  <si>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</si>
  <si>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</si>
  <si>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</si>
  <si>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</si>
  <si>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</si>
  <si>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</si>
  <si>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</si>
  <si>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</si>
  <si>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</si>
  <si>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</si>
  <si>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</si>
  <si>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</si>
  <si>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</si>
  <si>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</si>
  <si>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</si>
  <si>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</si>
  <si>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</si>
  <si>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</si>
  <si>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</si>
  <si>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</si>
  <si>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</si>
  <si>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</si>
  <si>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</si>
  <si>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</si>
  <si>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</si>
  <si>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</si>
  <si>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</si>
  <si>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</si>
  <si>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</si>
  <si>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</si>
  <si>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</si>
  <si>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</si>
  <si>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</si>
  <si>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</si>
  <si>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</si>
  <si>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</si>
  <si>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</si>
  <si>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</si>
  <si>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</si>
  <si>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</si>
  <si>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</si>
  <si>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</si>
  <si>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</si>
  <si>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</si>
  <si>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</si>
  <si>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</si>
  <si>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</si>
  <si>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</si>
  <si>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</si>
  <si>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</si>
  <si>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</si>
  <si>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</si>
  <si>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</si>
  <si>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</si>
  <si>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</si>
  <si>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</si>
  <si>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</si>
  <si>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</si>
  <si>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</si>
  <si>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</si>
  <si>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</si>
  <si>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</si>
  <si>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</si>
  <si>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</si>
  <si>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</si>
  <si>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</si>
  <si>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</si>
  <si>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</si>
  <si>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</si>
  <si>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</si>
  <si>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</si>
  <si>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</si>
  <si>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</si>
  <si>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</si>
  <si>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</si>
  <si>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</si>
  <si>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</si>
  <si>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</si>
  <si>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</si>
  <si>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</si>
  <si>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</si>
  <si>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</si>
  <si>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</si>
  <si>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</si>
  <si>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</si>
  <si>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</si>
  <si>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</si>
  <si>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</si>
  <si>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</si>
  <si>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</si>
  <si>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</si>
  <si>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</si>
  <si>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</si>
  <si>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</si>
  <si>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</si>
  <si>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</si>
  <si>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</si>
  <si>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</si>
  <si>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</si>
  <si>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</si>
  <si>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</si>
  <si>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</si>
  <si>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</si>
  <si>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</si>
  <si>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</si>
  <si>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</si>
  <si>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</si>
  <si>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</si>
  <si>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</si>
  <si>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</si>
  <si>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</si>
  <si>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</si>
  <si>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</si>
  <si>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</si>
  <si>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</si>
  <si>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</si>
  <si>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</si>
  <si>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</si>
  <si>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</si>
  <si>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</si>
  <si>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</si>
  <si>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</si>
  <si>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</si>
  <si>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</si>
  <si>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</si>
  <si>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</si>
  <si>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</si>
  <si>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</si>
  <si>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</si>
  <si>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</si>
  <si>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</si>
  <si>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</si>
  <si>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</si>
  <si>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</si>
  <si>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</si>
  <si>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</si>
  <si>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</si>
  <si>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</si>
  <si>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</si>
  <si>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</si>
  <si>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</si>
  <si>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</si>
  <si>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</si>
  <si>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</si>
  <si>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</si>
  <si>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</si>
  <si>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</si>
  <si>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</si>
  <si>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</si>
  <si>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</si>
  <si>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</si>
  <si>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</si>
  <si>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</si>
  <si>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</si>
  <si>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</si>
  <si>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</si>
  <si>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</si>
  <si>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</si>
  <si>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</si>
  <si>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</si>
  <si>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</si>
  <si>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</si>
  <si>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</si>
  <si>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</si>
  <si>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</si>
  <si>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</si>
  <si>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</si>
  <si>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</si>
  <si>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</si>
  <si>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</si>
  <si>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</si>
  <si>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</si>
  <si>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</si>
  <si>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</si>
  <si>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</si>
  <si>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</si>
  <si>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</si>
  <si>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</si>
  <si>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</si>
  <si>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</si>
  <si>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</si>
  <si>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</si>
  <si>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</si>
  <si>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</si>
  <si>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</si>
  <si>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</si>
  <si>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</si>
  <si>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</si>
  <si>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</si>
  <si>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</si>
  <si>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</si>
  <si>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</si>
  <si>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</si>
  <si>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</si>
  <si>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</si>
  <si>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</si>
  <si>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</si>
  <si>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</si>
  <si>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</si>
  <si>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</si>
  <si>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</si>
  <si>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</si>
  <si>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</si>
  <si>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</si>
  <si>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</si>
  <si>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</si>
  <si>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</si>
  <si>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</si>
  <si>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</si>
  <si>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</si>
  <si>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</si>
  <si>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</si>
  <si>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</si>
  <si>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</si>
  <si>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</si>
  <si>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</si>
  <si>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</si>
  <si>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</si>
  <si>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</si>
  <si>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</si>
  <si>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</si>
  <si>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</si>
  <si>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</si>
  <si>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</si>
  <si>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</si>
  <si>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</si>
  <si>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</si>
  <si>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</si>
  <si>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</si>
  <si>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</si>
  <si>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</si>
  <si>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</si>
  <si>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</si>
  <si>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</si>
  <si>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</si>
  <si>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</si>
  <si>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</si>
  <si>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</si>
  <si>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</si>
  <si>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</si>
  <si>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</si>
  <si>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</si>
  <si>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</si>
  <si>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</si>
  <si>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</si>
  <si>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</si>
  <si>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</si>
  <si>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</si>
  <si>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</si>
  <si>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</si>
  <si>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</si>
  <si>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</si>
  <si>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</si>
  <si>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</si>
  <si>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</si>
  <si>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</si>
  <si>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</si>
  <si>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</si>
  <si>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</si>
  <si>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</si>
  <si>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</si>
  <si>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</si>
  <si>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</si>
  <si>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</si>
  <si>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</si>
  <si>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</si>
  <si>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</si>
  <si>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</si>
  <si>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</si>
  <si>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</si>
  <si>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</si>
  <si>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</si>
  <si>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</si>
  <si>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</si>
  <si>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</si>
  <si>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</si>
  <si>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</si>
  <si>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</si>
  <si>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</si>
  <si>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</si>
  <si>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</si>
  <si>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</si>
  <si>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</si>
  <si>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</si>
  <si>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</si>
  <si>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</si>
  <si>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</si>
  <si>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</si>
  <si>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</si>
  <si>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</si>
  <si>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</si>
  <si>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</si>
  <si>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</si>
  <si>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</si>
  <si>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</si>
  <si>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</si>
  <si>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</si>
  <si>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</si>
  <si>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</si>
  <si>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</si>
  <si>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</si>
  <si>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</si>
  <si>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</si>
  <si>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</si>
  <si>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</si>
  <si>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</si>
  <si>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</si>
  <si>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</si>
  <si>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</si>
  <si>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</si>
  <si>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</si>
  <si>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</si>
  <si>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</si>
  <si>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</si>
  <si>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</si>
  <si>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</si>
  <si>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</si>
  <si>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</si>
  <si>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</si>
  <si>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</si>
  <si>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</si>
  <si>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</si>
  <si>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</si>
  <si>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</si>
  <si>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</si>
  <si>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</si>
  <si>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</si>
  <si>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</si>
  <si>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</si>
  <si>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</si>
  <si>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</si>
  <si>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</si>
  <si>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</si>
  <si>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</si>
  <si>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</si>
  <si>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</si>
  <si>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</si>
  <si>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</si>
  <si>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</si>
  <si>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</si>
  <si>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</si>
  <si>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</si>
  <si>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</si>
  <si>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</si>
  <si>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</si>
  <si>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</si>
  <si>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</si>
  <si>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</si>
  <si>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</si>
  <si>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</si>
  <si>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</si>
  <si>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</si>
  <si>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</si>
  <si>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</si>
  <si>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</si>
  <si>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</si>
  <si>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</si>
  <si>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</si>
  <si>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</si>
  <si>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</si>
  <si>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</si>
  <si>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</si>
  <si>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</si>
  <si>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</si>
  <si>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</si>
  <si>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</si>
  <si>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</si>
  <si>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</si>
  <si>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</si>
  <si>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</si>
  <si>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</si>
  <si>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</si>
  <si>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</si>
  <si>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</si>
  <si>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</si>
  <si>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</si>
  <si>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</si>
  <si>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</si>
  <si>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</si>
  <si>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</si>
  <si>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</si>
  <si>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</si>
  <si>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</si>
  <si>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</si>
  <si>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</si>
  <si>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</si>
  <si>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</si>
  <si>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</si>
  <si>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</si>
  <si>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</si>
  <si>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</si>
  <si>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</si>
  <si>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</si>
  <si>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</si>
  <si>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</si>
  <si>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</si>
  <si>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</si>
  <si>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</si>
  <si>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</si>
  <si>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</si>
  <si>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</si>
  <si>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</si>
  <si>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</si>
  <si>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</si>
  <si>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</si>
  <si>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</si>
  <si>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</si>
  <si>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</si>
  <si>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</si>
  <si>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</si>
  <si>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</si>
  <si>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</si>
  <si>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</si>
  <si>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</si>
  <si>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</si>
  <si>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</si>
  <si>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</si>
  <si>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</si>
  <si>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</si>
  <si>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</si>
  <si>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</si>
  <si>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</si>
  <si>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</si>
  <si>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</si>
  <si>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</si>
  <si>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</si>
  <si>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</si>
  <si>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</si>
  <si>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</si>
  <si>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</si>
  <si>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</si>
  <si>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</si>
  <si>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</si>
  <si>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</si>
  <si>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</si>
  <si>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</si>
  <si>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</si>
  <si>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</si>
  <si>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</si>
  <si>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</si>
  <si>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</si>
  <si>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</si>
  <si>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</si>
  <si>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</si>
  <si>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</si>
  <si>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</si>
  <si>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</si>
  <si>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</si>
  <si>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</si>
  <si>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</si>
  <si>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</si>
  <si>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</si>
  <si>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</si>
  <si>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</si>
  <si>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</si>
  <si>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</si>
  <si>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</si>
  <si>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</si>
  <si>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</si>
  <si>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</si>
  <si>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</si>
  <si>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</si>
  <si>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</si>
  <si>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</si>
  <si>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</si>
  <si>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</si>
  <si>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</si>
  <si>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</si>
  <si>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</si>
  <si>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</si>
  <si>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</si>
  <si>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</si>
  <si>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</si>
  <si>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</si>
  <si>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</si>
  <si>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</si>
  <si>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</si>
  <si>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</si>
  <si>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</si>
  <si>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</si>
  <si>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</si>
  <si>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</si>
  <si>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</si>
  <si>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</si>
  <si>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</si>
  <si>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</si>
  <si>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</si>
  <si>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</si>
  <si>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</si>
  <si>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</si>
  <si>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</si>
  <si>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</si>
  <si>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</si>
  <si>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</si>
  <si>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</si>
  <si>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</si>
  <si>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</si>
  <si>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</si>
  <si>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</si>
  <si>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</si>
  <si>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</si>
  <si>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</si>
  <si>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</si>
  <si>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</si>
  <si>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</si>
  <si>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</si>
  <si>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</si>
  <si>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</si>
  <si>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</si>
  <si>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</si>
  <si>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</si>
  <si>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</si>
  <si>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</si>
  <si>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</si>
  <si>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</si>
  <si>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</si>
  <si>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</si>
  <si>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</si>
  <si>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</si>
  <si>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</si>
  <si>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</si>
  <si>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</si>
  <si>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</si>
  <si>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</si>
  <si>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</si>
  <si>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</si>
  <si>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</si>
  <si>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</si>
  <si>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</si>
  <si>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</si>
  <si>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</si>
  <si>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</si>
  <si>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</si>
  <si>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</si>
  <si>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</si>
  <si>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</si>
  <si>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</si>
  <si>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</si>
  <si>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</si>
  <si>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</si>
  <si>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</si>
  <si>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</si>
  <si>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</si>
  <si>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</si>
  <si>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</si>
  <si>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</si>
  <si>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</si>
  <si>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</si>
  <si>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</si>
  <si>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</si>
  <si>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</si>
  <si>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</si>
  <si>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</si>
  <si>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</si>
  <si>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</si>
  <si>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</si>
  <si>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</si>
  <si>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</si>
  <si>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</si>
  <si>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</si>
  <si>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</si>
  <si>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</si>
  <si>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</si>
  <si>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</si>
  <si>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</si>
  <si>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</si>
  <si>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</si>
  <si>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</si>
  <si>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</si>
  <si>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</si>
  <si>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</si>
  <si>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</si>
  <si>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</si>
  <si>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</si>
  <si>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</si>
  <si>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</si>
  <si>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</si>
  <si>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</si>
  <si>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</si>
  <si>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</si>
  <si>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</si>
  <si>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</si>
  <si>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</si>
  <si>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</si>
  <si>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</si>
  <si>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</si>
  <si>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</si>
  <si>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</si>
  <si>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</si>
  <si>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</si>
  <si>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</si>
  <si>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</si>
  <si>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</si>
  <si>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</si>
  <si>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</si>
  <si>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</si>
  <si>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</si>
  <si>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</si>
  <si>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</si>
  <si>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</si>
  <si>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</si>
  <si>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</si>
  <si>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</si>
  <si>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</si>
  <si>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</si>
  <si>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</si>
  <si>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</si>
  <si>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</si>
  <si>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</si>
  <si>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</si>
  <si>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</si>
  <si>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</si>
  <si>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</si>
  <si>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</si>
  <si>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</si>
  <si>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</si>
  <si>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</si>
  <si>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</si>
  <si>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</si>
  <si>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</si>
  <si>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</si>
  <si>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</si>
  <si>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</si>
  <si>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</si>
  <si>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</si>
  <si>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</si>
  <si>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</si>
  <si>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</si>
  <si>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</si>
  <si>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</si>
  <si>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</si>
  <si>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</si>
  <si>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</si>
  <si>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</si>
  <si>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</si>
  <si>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</si>
  <si>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</si>
  <si>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</si>
  <si>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</si>
  <si>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</si>
  <si>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</si>
  <si>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</si>
  <si>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</si>
  <si>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</si>
  <si>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</si>
  <si>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</si>
  <si>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</si>
  <si>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</si>
  <si>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</si>
  <si>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</si>
  <si>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</si>
  <si>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</si>
  <si>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</si>
  <si>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</si>
  <si>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</si>
  <si>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</si>
  <si>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</si>
  <si>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</si>
  <si>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</si>
  <si>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</si>
  <si>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</si>
  <si>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</si>
  <si>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</si>
  <si>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</si>
  <si>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</si>
  <si>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</si>
  <si>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</si>
  <si>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</si>
  <si>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</si>
  <si>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</si>
  <si>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</si>
  <si>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</si>
  <si>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</si>
  <si>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</si>
  <si>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</si>
  <si>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</si>
  <si>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</si>
  <si>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</si>
  <si>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</si>
  <si>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</si>
  <si>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</si>
  <si>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</si>
  <si>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</si>
  <si>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</si>
  <si>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</si>
  <si>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</si>
  <si>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</si>
  <si>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</si>
  <si>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</si>
  <si>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</si>
  <si>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</si>
  <si>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</si>
  <si>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</si>
  <si>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</si>
  <si>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</si>
  <si>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</si>
  <si>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</si>
  <si>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</si>
  <si>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</si>
  <si>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</si>
  <si>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</si>
  <si>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</si>
  <si>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</si>
  <si>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</si>
  <si>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</si>
  <si>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</si>
  <si>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</si>
  <si>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</si>
  <si>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</si>
  <si>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</si>
  <si>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</si>
  <si>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</si>
  <si>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</si>
  <si>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</si>
  <si>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</si>
  <si>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</si>
  <si>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</si>
  <si>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</si>
  <si>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</si>
  <si>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</si>
  <si>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</si>
  <si>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</si>
  <si>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</si>
  <si>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</si>
  <si>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</si>
  <si>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</si>
  <si>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</si>
  <si>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</si>
  <si>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</si>
  <si>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</si>
  <si>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</si>
  <si>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</si>
  <si>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</si>
  <si>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</si>
  <si>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</si>
  <si>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</si>
  <si>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</si>
  <si>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</si>
  <si>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</si>
  <si>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</si>
  <si>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</si>
  <si>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</si>
  <si>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</si>
  <si>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</si>
  <si>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</si>
  <si>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</si>
  <si>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</si>
  <si>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</si>
  <si>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</si>
  <si>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</si>
  <si>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</si>
  <si>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</si>
  <si>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</si>
  <si>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</si>
  <si>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</si>
  <si>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</si>
  <si>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</si>
  <si>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</si>
  <si>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</si>
  <si>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</si>
  <si>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</si>
  <si>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</si>
  <si>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</si>
  <si>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</si>
  <si>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</si>
  <si>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</si>
  <si>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</si>
  <si>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</si>
  <si>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</si>
  <si>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</si>
  <si>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</si>
  <si>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</si>
  <si>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</si>
  <si>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</si>
  <si>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</si>
  <si>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</si>
  <si>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</si>
  <si>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</si>
  <si>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</si>
  <si>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</si>
  <si>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</si>
  <si>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</si>
  <si>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</si>
  <si>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</si>
  <si>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</si>
  <si>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</si>
  <si>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</si>
  <si>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</si>
  <si>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</si>
  <si>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</si>
  <si>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</si>
  <si>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</si>
  <si>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</si>
  <si>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</si>
  <si>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</si>
  <si>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</si>
  <si>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</si>
  <si>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</si>
  <si>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</si>
  <si>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</si>
  <si>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</si>
  <si>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</si>
  <si>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</si>
  <si>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</si>
  <si>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</si>
  <si>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</si>
  <si>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</si>
  <si>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</si>
  <si>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</si>
  <si>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</si>
  <si>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</si>
  <si>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</si>
  <si>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</si>
  <si>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</si>
  <si>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</si>
  <si>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</si>
  <si>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</si>
  <si>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</si>
  <si>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</si>
  <si>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</si>
  <si>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</si>
  <si>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</si>
  <si>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</si>
  <si>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</si>
  <si>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</si>
  <si>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</si>
  <si>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</si>
  <si>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</si>
  <si>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</si>
  <si>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</si>
  <si>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</si>
  <si>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</si>
  <si>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</si>
  <si>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</si>
  <si>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</si>
  <si>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</si>
  <si>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</si>
  <si>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</si>
  <si>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</si>
  <si>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</si>
  <si>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</si>
  <si>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</si>
  <si>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</si>
  <si>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</si>
  <si>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</si>
  <si>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</si>
  <si>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</si>
  <si>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</si>
  <si>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</si>
  <si>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</si>
  <si>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</si>
  <si>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</si>
  <si>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</si>
  <si>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</si>
  <si>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</si>
  <si>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</si>
  <si>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</si>
  <si>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</si>
  <si>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</si>
  <si>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</si>
  <si>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</si>
  <si>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</si>
  <si>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</si>
  <si>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</si>
  <si>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</si>
  <si>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</si>
  <si>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</si>
  <si>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</si>
  <si>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</si>
  <si>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</si>
  <si>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</si>
  <si>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</si>
  <si>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</si>
  <si>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</si>
  <si>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</si>
  <si>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</si>
  <si>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</si>
  <si>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</si>
  <si>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</si>
  <si>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</si>
  <si>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</si>
  <si>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</si>
  <si>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</si>
  <si>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</si>
  <si>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</si>
  <si>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</si>
  <si>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</si>
  <si>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</si>
  <si>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</si>
  <si>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</si>
  <si>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</si>
  <si>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</si>
  <si>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</si>
  <si>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</si>
  <si>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</si>
  <si>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</si>
  <si>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</si>
  <si>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</si>
  <si>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</si>
  <si>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</si>
  <si>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</si>
  <si>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</si>
  <si>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</si>
  <si>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</si>
  <si>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</si>
  <si>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</si>
  <si>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</si>
  <si>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</si>
  <si>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</si>
  <si>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</si>
  <si>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</si>
  <si>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</si>
  <si>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</si>
  <si>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</si>
  <si>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</si>
  <si>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</si>
  <si>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</si>
  <si>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</si>
  <si>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</si>
  <si>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</si>
  <si>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</si>
  <si>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</si>
  <si>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</si>
  <si>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</si>
  <si>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</si>
  <si>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</si>
  <si>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</si>
  <si>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</si>
  <si>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</si>
  <si>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</si>
  <si>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</si>
  <si>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</si>
  <si>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</si>
  <si>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</si>
  <si>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</si>
  <si>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</si>
  <si>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</si>
  <si>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</si>
  <si>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</si>
  <si>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</si>
  <si>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</si>
  <si>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</si>
  <si>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</si>
  <si>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</si>
  <si>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</si>
  <si>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</si>
  <si>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</si>
  <si>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</si>
  <si>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</si>
  <si>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</si>
  <si>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</si>
  <si>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</si>
  <si>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</si>
  <si>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</si>
  <si>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</si>
  <si>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</si>
  <si>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</si>
  <si>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</si>
  <si>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</si>
  <si>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</si>
  <si>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</si>
  <si>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</si>
  <si>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</si>
  <si>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</si>
  <si>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</si>
  <si>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</si>
  <si>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</si>
  <si>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</si>
  <si>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</si>
  <si>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</si>
  <si>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</si>
  <si>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</si>
  <si>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</si>
  <si>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</si>
  <si>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</si>
  <si>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</si>
  <si>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</si>
  <si>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</si>
  <si>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</si>
  <si>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</si>
  <si>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</si>
  <si>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</si>
  <si>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</si>
  <si>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</si>
  <si>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</si>
  <si>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</si>
  <si>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</si>
  <si>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</si>
  <si>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</si>
  <si>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</si>
  <si>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</si>
  <si>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</si>
  <si>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</si>
  <si>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</si>
  <si>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</si>
  <si>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</si>
  <si>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</si>
  <si>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</si>
  <si>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</si>
  <si>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</si>
  <si>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</si>
  <si>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</si>
  <si>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</si>
  <si>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</si>
  <si>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</si>
  <si>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</si>
  <si>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</si>
  <si>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</si>
  <si>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</si>
  <si>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</si>
  <si>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</si>
  <si>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</si>
  <si>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</si>
  <si>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</si>
  <si>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</si>
  <si>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</si>
  <si>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</si>
  <si>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</si>
  <si>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</si>
  <si>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</si>
  <si>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</si>
  <si>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</si>
  <si>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</si>
  <si>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</si>
  <si>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</si>
  <si>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</si>
  <si>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</si>
  <si>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</si>
  <si>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</si>
  <si>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</si>
  <si>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</si>
  <si>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</si>
  <si>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</si>
  <si>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</si>
  <si>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</si>
  <si>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</si>
  <si>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</si>
  <si>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</si>
  <si>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</si>
  <si>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</si>
  <si>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</si>
  <si>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</si>
  <si>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</si>
  <si>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</si>
  <si>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</si>
  <si>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</si>
  <si>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</si>
  <si>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</si>
  <si>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</si>
  <si>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</si>
  <si>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</si>
  <si>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</si>
  <si>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</si>
  <si>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</si>
  <si>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</si>
  <si>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</si>
  <si>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</si>
  <si>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</si>
  <si>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</si>
  <si>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</si>
  <si>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</si>
  <si>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</si>
  <si>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</si>
  <si>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</si>
  <si>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</si>
  <si>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</si>
  <si>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</si>
  <si>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</si>
  <si>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</si>
  <si>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</si>
  <si>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</si>
  <si>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</si>
  <si>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</si>
  <si>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</si>
  <si>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</si>
  <si>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</si>
  <si>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</si>
  <si>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</si>
  <si>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</si>
  <si>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</si>
  <si>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</si>
  <si>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</si>
  <si>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</si>
  <si>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</si>
  <si>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</si>
  <si>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</si>
  <si>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</si>
  <si>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</si>
  <si>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</si>
  <si>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</si>
  <si>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</si>
  <si>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</si>
  <si>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</si>
  <si>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</si>
  <si>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</si>
  <si>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</si>
  <si>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</si>
  <si>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</si>
  <si>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</si>
  <si>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</si>
  <si>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</si>
  <si>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</si>
  <si>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</si>
  <si>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</si>
  <si>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</si>
  <si>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</si>
  <si>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</si>
  <si>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</si>
  <si>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</si>
  <si>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</si>
  <si>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</si>
  <si>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</si>
  <si>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</si>
  <si>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</si>
  <si>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</si>
  <si>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</si>
  <si>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</si>
  <si>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</si>
  <si>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</si>
  <si>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</si>
  <si>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</si>
  <si>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</si>
  <si>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</si>
  <si>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</si>
  <si>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</si>
  <si>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</si>
  <si>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</si>
  <si>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</si>
  <si>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</si>
  <si>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</si>
  <si>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</si>
  <si>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</si>
  <si>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</si>
  <si>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</si>
  <si>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</si>
  <si>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</si>
  <si>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</si>
  <si>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</si>
  <si>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</si>
  <si>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</si>
  <si>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</si>
  <si>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</si>
  <si>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</si>
  <si>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</si>
  <si>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</si>
  <si>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</si>
  <si>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</si>
  <si>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</si>
  <si>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</si>
  <si>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</si>
  <si>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</si>
  <si>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</si>
  <si>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</si>
  <si>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</si>
  <si>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</si>
  <si>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</si>
  <si>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</si>
  <si>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</si>
  <si>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</si>
  <si>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</si>
  <si>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</si>
  <si>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</si>
  <si>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</si>
  <si>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</si>
  <si>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</si>
  <si>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</si>
  <si>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</si>
  <si>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</si>
  <si>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</si>
  <si>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</si>
  <si>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</si>
  <si>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</si>
  <si>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</si>
  <si>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</si>
  <si>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</si>
  <si>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</si>
  <si>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</si>
  <si>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</si>
  <si>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</si>
  <si>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</si>
  <si>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</si>
  <si>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</si>
  <si>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</si>
  <si>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</si>
  <si>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</si>
  <si>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</si>
  <si>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</si>
  <si>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</si>
  <si>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</si>
  <si>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</si>
  <si>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</si>
  <si>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</si>
  <si>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</si>
  <si>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</si>
  <si>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</si>
  <si>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</si>
  <si>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</si>
  <si>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</si>
  <si>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</si>
  <si>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</si>
  <si>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</si>
  <si>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</si>
  <si>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</si>
  <si>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</si>
  <si>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</si>
  <si>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</si>
  <si>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</si>
  <si>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</si>
  <si>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</si>
  <si>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</si>
  <si>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</si>
  <si>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</si>
  <si>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</si>
  <si>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</si>
  <si>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</si>
  <si>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</si>
  <si>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</si>
  <si>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</si>
  <si>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</si>
  <si>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</si>
  <si>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</si>
  <si>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</si>
  <si>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</si>
  <si>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</si>
  <si>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</si>
  <si>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</si>
  <si>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</si>
  <si>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</si>
  <si>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</si>
  <si>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</si>
  <si>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</si>
  <si>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</si>
  <si>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</si>
  <si>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</si>
  <si>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</si>
  <si>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</si>
  <si>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</si>
  <si>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</si>
  <si>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</si>
  <si>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</si>
  <si>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</si>
  <si>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</si>
  <si>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</si>
  <si>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</si>
  <si>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</si>
  <si>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</si>
  <si>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</si>
  <si>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</si>
  <si>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</si>
  <si>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</si>
  <si>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</si>
  <si>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</si>
  <si>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</si>
  <si>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</si>
  <si>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</si>
  <si>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</si>
  <si>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</si>
  <si>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</si>
  <si>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</si>
  <si>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</si>
  <si>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</si>
  <si>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</si>
  <si>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</si>
  <si>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</si>
  <si>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</si>
  <si>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</si>
  <si>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</si>
  <si>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</si>
  <si>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</si>
  <si>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</si>
  <si>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</si>
  <si>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</si>
  <si>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</si>
  <si>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</si>
  <si>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</si>
  <si>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</si>
  <si>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</si>
  <si>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</si>
  <si>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</si>
  <si>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</si>
  <si>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</si>
  <si>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</si>
  <si>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</si>
  <si>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</si>
  <si>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</si>
  <si>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</si>
  <si>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</si>
  <si>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</si>
  <si>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</si>
  <si>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</si>
  <si>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</si>
  <si>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</si>
  <si>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</si>
  <si>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</si>
  <si>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</si>
  <si>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</si>
  <si>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</si>
  <si>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</si>
  <si>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</si>
  <si>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</si>
  <si>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</si>
  <si>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</si>
  <si>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</si>
  <si>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</si>
  <si>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</si>
  <si>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</si>
  <si>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</si>
  <si>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</si>
  <si>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</si>
  <si>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</si>
  <si>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</si>
  <si>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</si>
  <si>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</si>
  <si>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</si>
  <si>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</si>
  <si>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</si>
  <si>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</si>
  <si>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</si>
  <si>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</si>
  <si>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</si>
  <si>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</si>
  <si>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</si>
  <si>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</si>
  <si>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</si>
  <si>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</si>
  <si>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</si>
  <si>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</si>
  <si>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</si>
  <si>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</si>
  <si>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</si>
  <si>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</si>
  <si>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</si>
  <si>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</si>
  <si>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</si>
  <si>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</si>
  <si>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</si>
  <si>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</si>
  <si>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</si>
  <si>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</si>
  <si>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</si>
  <si>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</si>
  <si>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</si>
  <si>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</si>
  <si>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</si>
  <si>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</si>
  <si>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</si>
  <si>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</si>
  <si>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</si>
  <si>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</si>
  <si>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</si>
  <si>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</si>
  <si>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</si>
  <si>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</si>
  <si>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</si>
  <si>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</si>
  <si>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</si>
  <si>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</si>
  <si>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</si>
  <si>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</si>
  <si>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</si>
  <si>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</si>
  <si>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</si>
  <si>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</si>
  <si>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</si>
  <si>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</si>
  <si>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</si>
  <si>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</si>
  <si>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</si>
  <si>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</si>
  <si>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</si>
  <si>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</si>
  <si>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</si>
  <si>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</si>
  <si>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</si>
  <si>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</si>
  <si>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</si>
  <si>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</si>
  <si>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</si>
  <si>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</si>
  <si>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</si>
  <si>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</si>
  <si>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</si>
  <si>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</si>
  <si>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</si>
  <si>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</si>
  <si>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</si>
  <si>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</si>
  <si>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</si>
  <si>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</si>
  <si>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</si>
  <si>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</si>
  <si>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</si>
  <si>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</si>
  <si>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</si>
  <si>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</si>
  <si>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</si>
  <si>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</si>
  <si>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</si>
  <si>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</si>
  <si>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</si>
  <si>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</si>
  <si>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</si>
  <si>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</si>
  <si>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</si>
  <si>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</si>
  <si>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</si>
  <si>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</si>
  <si>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</si>
  <si>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</si>
  <si>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</si>
  <si>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</si>
  <si>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</si>
  <si>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</si>
  <si>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</si>
  <si>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</si>
  <si>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</si>
  <si>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</si>
  <si>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</si>
  <si>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</si>
  <si>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</si>
  <si>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</si>
  <si>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</si>
  <si>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</si>
  <si>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</si>
  <si>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</si>
  <si>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</si>
  <si>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</si>
  <si>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</si>
  <si>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</si>
  <si>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</si>
  <si>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</si>
  <si>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</si>
  <si>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</si>
  <si>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</si>
  <si>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</si>
  <si>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</si>
  <si>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</si>
  <si>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</si>
  <si>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</si>
  <si>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</si>
  <si>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</si>
  <si>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</si>
  <si>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</si>
  <si>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</si>
  <si>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</si>
  <si>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</si>
  <si>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</si>
  <si>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</si>
  <si>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</si>
  <si>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</si>
  <si>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</si>
  <si>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</si>
  <si>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</si>
  <si>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</si>
  <si>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</si>
  <si>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</si>
  <si>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</si>
  <si>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</si>
  <si>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</si>
  <si>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</si>
  <si>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</si>
  <si>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</si>
  <si>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</si>
  <si>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</si>
  <si>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</si>
  <si>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</si>
  <si>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</si>
  <si>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</si>
  <si>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</si>
  <si>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</si>
  <si>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</si>
  <si>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</si>
  <si>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</si>
  <si>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</si>
  <si>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</si>
  <si>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</si>
  <si>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</si>
  <si>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</si>
  <si>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</si>
  <si>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</si>
  <si>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</si>
  <si>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</si>
  <si>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</si>
  <si>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</si>
  <si>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</si>
  <si>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</si>
  <si>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</si>
  <si>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</si>
  <si>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</si>
  <si>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</si>
  <si>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</si>
  <si>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</si>
  <si>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</si>
  <si>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</si>
  <si>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</si>
  <si>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</si>
  <si>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</si>
  <si>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</si>
  <si>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</si>
  <si>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</si>
  <si>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</si>
  <si>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</si>
  <si>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</si>
  <si>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</si>
  <si>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</si>
  <si>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</si>
  <si>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</si>
  <si>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</si>
  <si>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</si>
  <si>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</si>
  <si>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</si>
  <si>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</si>
  <si>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</si>
  <si>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</si>
  <si>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</si>
  <si>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</si>
  <si>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</si>
  <si>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</si>
  <si>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</si>
  <si>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</si>
  <si>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</si>
  <si>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</si>
  <si>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</si>
  <si>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</si>
  <si>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</si>
  <si>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</si>
  <si>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</si>
  <si>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</si>
  <si>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</si>
  <si>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</si>
  <si>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</si>
  <si>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</si>
  <si>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</si>
  <si>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</si>
  <si>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</si>
  <si>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</si>
  <si>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</si>
  <si>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</si>
  <si>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</si>
  <si>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</si>
  <si>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</si>
  <si>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</si>
  <si>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</si>
  <si>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</si>
  <si>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</si>
  <si>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</si>
  <si>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</si>
  <si>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</si>
  <si>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</si>
  <si>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</si>
  <si>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</si>
  <si>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</si>
  <si>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</si>
  <si>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</si>
  <si>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</si>
  <si>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</si>
  <si>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</si>
  <si>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</si>
  <si>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</si>
  <si>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</si>
  <si>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</si>
  <si>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</si>
  <si>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</si>
  <si>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</si>
  <si>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</si>
  <si>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</si>
  <si>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</si>
  <si>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</si>
  <si>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</si>
  <si>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</si>
  <si>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</si>
  <si>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</si>
  <si>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</si>
  <si>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</si>
  <si>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</si>
  <si>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</si>
  <si>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</si>
  <si>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</si>
  <si>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</si>
  <si>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</si>
  <si>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</si>
  <si>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</si>
  <si>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</si>
  <si>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</si>
  <si>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</si>
  <si>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</si>
  <si>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</si>
  <si>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</si>
  <si>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</si>
  <si>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</si>
  <si>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</si>
  <si>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</si>
  <si>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</si>
  <si>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</si>
  <si>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</si>
  <si>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</si>
  <si>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</si>
  <si>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</si>
  <si>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</si>
  <si>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</si>
  <si>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</si>
  <si>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</si>
  <si>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</si>
  <si>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</si>
  <si>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</si>
  <si>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</si>
  <si>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</si>
  <si>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</si>
  <si>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</si>
  <si>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</si>
  <si>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</si>
  <si>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</si>
  <si>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</si>
  <si>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</si>
  <si>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</si>
  <si>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</si>
  <si>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</si>
  <si>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</si>
  <si>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</si>
  <si>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</si>
  <si>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</si>
  <si>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</si>
  <si>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</si>
  <si>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</si>
  <si>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</si>
  <si>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</si>
  <si>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</si>
  <si>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</si>
  <si>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</si>
  <si>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</si>
  <si>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</si>
  <si>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</si>
  <si>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</si>
  <si>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</si>
  <si>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</si>
  <si>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</si>
  <si>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</si>
  <si>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</si>
  <si>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</si>
  <si>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</si>
  <si>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</si>
  <si>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</si>
  <si>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</si>
  <si>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</si>
  <si>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</si>
  <si>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</si>
  <si>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</si>
  <si>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</si>
  <si>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</si>
  <si>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</si>
  <si>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</si>
  <si>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</si>
  <si>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</si>
  <si>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</si>
  <si>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</si>
  <si>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</si>
  <si>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</si>
  <si>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</si>
  <si>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</si>
  <si>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</si>
  <si>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</si>
  <si>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</si>
  <si>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</si>
  <si>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</si>
  <si>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</si>
  <si>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</si>
  <si>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</si>
  <si>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</si>
  <si>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</si>
  <si>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</si>
  <si>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</si>
  <si>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</si>
  <si>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</si>
  <si>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</si>
  <si>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</si>
  <si>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</si>
  <si>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</si>
  <si>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</si>
  <si>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</si>
  <si>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</si>
  <si>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</si>
  <si>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</si>
  <si>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</si>
  <si>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</si>
  <si>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</si>
  <si>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</si>
  <si>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</si>
  <si>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</si>
  <si>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</si>
  <si>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</si>
  <si>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</si>
  <si>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</si>
  <si>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</si>
  <si>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</si>
  <si>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</si>
  <si>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</si>
  <si>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</si>
  <si>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</si>
  <si>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</si>
  <si>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</si>
  <si>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</si>
  <si>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</si>
  <si>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</si>
  <si>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</si>
  <si>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</si>
  <si>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</si>
  <si>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</si>
  <si>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</si>
  <si>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</si>
  <si>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</si>
  <si>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</si>
  <si>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</si>
  <si>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</si>
  <si>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</si>
  <si>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</si>
  <si>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</si>
  <si>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</si>
  <si>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</si>
  <si>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</si>
  <si>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</si>
  <si>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</si>
  <si>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</si>
  <si>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</si>
  <si>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</si>
  <si>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</si>
  <si>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</si>
  <si>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</si>
  <si>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</si>
  <si>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</si>
  <si>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</si>
  <si>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</si>
  <si>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</si>
  <si>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</si>
  <si>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</si>
  <si>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</si>
  <si>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</si>
  <si>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</si>
  <si>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</si>
  <si>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</si>
  <si>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</si>
  <si>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</si>
  <si>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</si>
  <si>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</si>
  <si>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</si>
  <si>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</si>
  <si>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</si>
  <si>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</si>
  <si>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</si>
  <si>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</si>
  <si>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</si>
  <si>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</si>
  <si>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</si>
  <si>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</si>
  <si>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</si>
  <si>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</si>
  <si>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</si>
  <si>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</si>
  <si>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</si>
  <si>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</si>
  <si>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</si>
  <si>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</si>
  <si>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</si>
  <si>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</si>
  <si>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</si>
  <si>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</si>
  <si>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</si>
  <si>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</si>
  <si>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</si>
  <si>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</si>
  <si>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</si>
  <si>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</si>
  <si>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</si>
  <si>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</si>
  <si>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</si>
  <si>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</si>
  <si>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</si>
  <si>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</si>
  <si>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</si>
  <si>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</si>
  <si>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</si>
  <si>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</si>
  <si>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</si>
  <si>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</si>
  <si>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</si>
  <si>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</si>
  <si>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</si>
  <si>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</si>
  <si>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</si>
  <si>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</si>
  <si>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</si>
  <si>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</si>
  <si>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</si>
  <si>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</si>
  <si>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</si>
  <si>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</si>
  <si>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</si>
  <si>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</si>
  <si>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</si>
  <si>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</si>
  <si>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</si>
  <si>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</si>
  <si>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</si>
  <si>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</si>
  <si>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</si>
  <si>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</si>
  <si>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</si>
  <si>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</si>
  <si>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</si>
  <si>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</si>
  <si>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</si>
  <si>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</si>
  <si>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</si>
  <si>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</si>
  <si>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</si>
  <si>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</si>
  <si>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</si>
  <si>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</si>
  <si>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</si>
  <si>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</si>
  <si>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</si>
  <si>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</si>
  <si>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</si>
  <si>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</si>
  <si>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</si>
  <si>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</si>
  <si>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</si>
  <si>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</si>
  <si>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</si>
  <si>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</si>
  <si>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</si>
  <si>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</si>
  <si>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</si>
  <si>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</si>
  <si>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</si>
  <si>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</si>
  <si>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</si>
  <si>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</si>
  <si>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</si>
  <si>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</si>
  <si>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</si>
  <si>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</si>
  <si>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</si>
  <si>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</si>
  <si>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</si>
  <si>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</si>
  <si>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</si>
  <si>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</si>
  <si>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</si>
  <si>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</si>
  <si>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</si>
  <si>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</si>
  <si>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</si>
  <si>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</si>
  <si>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</si>
  <si>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</si>
  <si>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</si>
  <si>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</si>
  <si>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</si>
  <si>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</si>
  <si>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</si>
  <si>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</si>
  <si>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</si>
  <si>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</si>
  <si>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</si>
  <si>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</si>
  <si>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</si>
  <si>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</si>
  <si>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</si>
  <si>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</si>
  <si>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</si>
  <si>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</si>
  <si>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</si>
  <si>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</si>
  <si>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</si>
  <si>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</si>
  <si>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</si>
  <si>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</si>
  <si>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</si>
  <si>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</si>
  <si>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</si>
  <si>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</si>
  <si>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</si>
  <si>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</si>
  <si>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</si>
  <si>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</si>
  <si>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</si>
  <si>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</si>
  <si>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</si>
  <si>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</si>
  <si>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</si>
  <si>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</si>
  <si>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</si>
  <si>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</si>
  <si>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</si>
  <si>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</si>
  <si>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</si>
  <si>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</si>
  <si>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</si>
  <si>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</si>
  <si>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</si>
  <si>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</si>
  <si>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</si>
  <si>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</si>
  <si>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</si>
  <si>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</si>
  <si>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</si>
  <si>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</si>
  <si>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</si>
  <si>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</si>
  <si>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</si>
  <si>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</si>
  <si>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</si>
  <si>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</si>
  <si>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</si>
  <si>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</si>
  <si>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</si>
  <si>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</si>
  <si>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</si>
  <si>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</si>
  <si>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</si>
  <si>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</si>
  <si>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</si>
  <si>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</si>
  <si>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</si>
  <si>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</si>
  <si>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</si>
  <si>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</si>
  <si>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</si>
  <si>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</si>
  <si>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</si>
  <si>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</si>
  <si>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</si>
  <si>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</si>
  <si>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</si>
  <si>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</si>
  <si>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</si>
  <si>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</si>
  <si>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</si>
  <si>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</si>
  <si>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</si>
  <si>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</si>
  <si>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</si>
  <si>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</si>
  <si>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</si>
  <si>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</si>
  <si>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</si>
  <si>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</si>
  <si>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</si>
  <si>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</si>
  <si>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</si>
  <si>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</si>
  <si>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</si>
  <si>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</si>
  <si>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</si>
  <si>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</si>
  <si>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</si>
  <si>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</si>
  <si>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</si>
  <si>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</si>
  <si>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</si>
  <si>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</si>
  <si>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</si>
  <si>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</si>
  <si>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</si>
  <si>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</si>
  <si>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</si>
  <si>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</si>
  <si>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</si>
  <si>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</si>
  <si>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</si>
  <si>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</si>
  <si>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</si>
  <si>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</si>
  <si>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</si>
  <si>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</si>
  <si>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</si>
  <si>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</si>
  <si>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</si>
  <si>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</si>
  <si>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</si>
  <si>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</si>
  <si>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</si>
  <si>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</si>
  <si>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</si>
  <si>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</si>
  <si>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</si>
  <si>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</si>
  <si>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</si>
  <si>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</si>
  <si>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</si>
  <si>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</si>
  <si>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</si>
  <si>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</si>
  <si>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</si>
  <si>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</si>
  <si>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</si>
  <si>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</si>
  <si>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</si>
  <si>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</si>
  <si>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</si>
  <si>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</si>
  <si>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</si>
  <si>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</si>
  <si>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</si>
  <si>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</si>
  <si>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</si>
  <si>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</si>
  <si>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</si>
  <si>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</si>
  <si>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</si>
  <si>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</si>
  <si>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</si>
  <si>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</si>
  <si>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</si>
  <si>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</si>
  <si>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</si>
  <si>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</si>
  <si>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</si>
  <si>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</si>
  <si>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</si>
  <si>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</si>
  <si>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</si>
  <si>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</si>
  <si>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</si>
  <si>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</si>
  <si>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</si>
  <si>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</si>
  <si>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</si>
  <si>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</si>
  <si>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</si>
  <si>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</si>
  <si>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</si>
  <si>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</si>
  <si>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</si>
  <si>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</si>
  <si>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</si>
  <si>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</si>
  <si>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</si>
  <si>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</si>
  <si>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</si>
  <si>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</si>
  <si>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</si>
  <si>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</si>
  <si>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</si>
  <si>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</si>
  <si>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</si>
  <si>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</si>
  <si>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</si>
  <si>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</si>
  <si>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</si>
  <si>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</si>
  <si>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</si>
  <si>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</si>
  <si>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</si>
  <si>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</si>
  <si>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</si>
  <si>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</si>
  <si>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</si>
  <si>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</si>
  <si>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</si>
  <si>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</si>
  <si>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</si>
  <si>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</si>
  <si>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</si>
  <si>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</si>
  <si>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</si>
  <si>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</si>
  <si>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</si>
  <si>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</si>
  <si>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</si>
  <si>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</si>
  <si>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</si>
  <si>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</si>
  <si>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</si>
  <si>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</si>
  <si>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</si>
  <si>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</si>
  <si>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</si>
  <si>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</si>
  <si>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</si>
  <si>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</si>
  <si>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</si>
  <si>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</si>
  <si>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</si>
  <si>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</si>
  <si>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</si>
  <si>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</si>
  <si>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</si>
  <si>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</si>
  <si>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</si>
  <si>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</si>
  <si>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</si>
  <si>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</si>
  <si>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</si>
  <si>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</si>
  <si>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</si>
  <si>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</si>
  <si>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</si>
  <si>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</si>
  <si>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</si>
  <si>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</si>
  <si>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</si>
  <si>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</si>
  <si>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</si>
  <si>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</si>
  <si>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</si>
  <si>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</si>
  <si>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</si>
  <si>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</si>
  <si>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</si>
  <si>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</si>
  <si>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</si>
  <si>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</si>
  <si>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</si>
  <si>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</si>
  <si>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</si>
  <si>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</si>
  <si>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</si>
  <si>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</si>
  <si>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</si>
  <si>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</si>
  <si>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</si>
  <si>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</si>
  <si>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</si>
  <si>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</si>
  <si>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</si>
  <si>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</si>
  <si>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</si>
  <si>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</si>
  <si>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</si>
  <si>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</si>
  <si>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</si>
  <si>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</si>
  <si>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</si>
  <si>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</si>
  <si>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</si>
  <si>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</si>
  <si>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</si>
  <si>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</si>
  <si>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</si>
  <si>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</si>
  <si>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</si>
  <si>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</si>
  <si>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</si>
  <si>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</si>
  <si>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</si>
  <si>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</si>
  <si>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</si>
  <si>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</si>
  <si>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</si>
  <si>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</si>
  <si>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</si>
  <si>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</si>
  <si>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</si>
  <si>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</si>
  <si>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</si>
  <si>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</si>
  <si>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</si>
  <si>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</si>
  <si>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</si>
  <si>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</si>
  <si>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</si>
  <si>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</si>
  <si>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</si>
  <si>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</si>
  <si>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</si>
  <si>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</si>
  <si>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</si>
  <si>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</si>
  <si>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</si>
  <si>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</si>
  <si>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</si>
  <si>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</si>
  <si>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</si>
  <si>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</si>
  <si>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</si>
  <si>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</si>
  <si>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</si>
  <si>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</si>
  <si>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</si>
  <si>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</si>
  <si>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</si>
  <si>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</si>
  <si>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</si>
  <si>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</si>
  <si>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</si>
  <si>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</si>
  <si>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</si>
  <si>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</si>
  <si>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</si>
  <si>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</si>
  <si>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</si>
  <si>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</si>
  <si>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</si>
  <si>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</si>
  <si>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</si>
  <si>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</si>
  <si>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</si>
  <si>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</si>
  <si>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</si>
  <si>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</si>
  <si>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</si>
  <si>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</si>
  <si>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</si>
  <si>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</si>
  <si>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</si>
  <si>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</si>
  <si>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</si>
  <si>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</si>
  <si>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</si>
  <si>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</si>
  <si>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</si>
  <si>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</si>
  <si>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</si>
  <si>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</si>
  <si>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</si>
  <si>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</si>
  <si>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</si>
  <si>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</si>
  <si>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</si>
  <si>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</si>
  <si>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</si>
  <si>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</si>
  <si>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</si>
  <si>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</si>
  <si>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</si>
  <si>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</si>
  <si>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</si>
  <si>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</si>
  <si>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</si>
  <si>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</si>
  <si>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</si>
  <si>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</si>
  <si>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</si>
  <si>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</si>
  <si>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</si>
  <si>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</si>
  <si>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</si>
  <si>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</si>
  <si>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</si>
  <si>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</si>
  <si>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</si>
  <si>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</si>
  <si>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</si>
  <si>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</si>
  <si>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</si>
  <si>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</si>
  <si>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</si>
  <si>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</si>
  <si>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</si>
  <si>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</si>
  <si>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</si>
  <si>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</si>
  <si>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</si>
  <si>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</si>
  <si>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</si>
  <si>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</si>
  <si>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</si>
  <si>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</si>
  <si>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</si>
  <si>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</si>
  <si>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</si>
  <si>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</si>
  <si>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</si>
  <si>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</si>
  <si>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</si>
  <si>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</si>
  <si>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</si>
  <si>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</si>
  <si>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</si>
  <si>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</si>
  <si>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</si>
  <si>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</si>
  <si>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</si>
  <si>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</si>
  <si>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</si>
  <si>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</si>
  <si>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</si>
  <si>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</si>
  <si>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</si>
  <si>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</si>
  <si>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</si>
  <si>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</si>
  <si>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</si>
  <si>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</si>
  <si>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</si>
  <si>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</si>
  <si>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</si>
  <si>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</si>
  <si>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</si>
  <si>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</si>
  <si>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</si>
  <si>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</si>
  <si>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</si>
  <si>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</si>
  <si>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</si>
  <si>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</si>
  <si>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</si>
  <si>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</si>
  <si>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</si>
  <si>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</si>
  <si>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</si>
  <si>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</si>
  <si>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</si>
  <si>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</si>
  <si>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</si>
  <si>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</si>
  <si>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</si>
  <si>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</si>
  <si>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</si>
  <si>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</si>
  <si>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</si>
  <si>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</si>
  <si>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</si>
  <si>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</si>
  <si>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</si>
  <si>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</si>
  <si>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</si>
  <si>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</si>
  <si>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</si>
  <si>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</si>
  <si>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</si>
  <si>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</si>
  <si>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</si>
  <si>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</si>
  <si>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</si>
  <si>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</si>
  <si>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</si>
  <si>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</si>
  <si>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</si>
  <si>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</si>
  <si>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</si>
  <si>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</si>
  <si>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</si>
  <si>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</si>
  <si>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</si>
  <si>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</si>
  <si>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</si>
  <si>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</si>
  <si>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</si>
  <si>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</si>
  <si>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</si>
  <si>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</si>
  <si>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</si>
  <si>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</si>
  <si>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</si>
  <si>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</si>
  <si>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</si>
  <si>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</si>
  <si>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</si>
  <si>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</si>
  <si>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</si>
  <si>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</si>
  <si>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</si>
  <si>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</si>
  <si>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</si>
  <si>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</si>
  <si>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</si>
  <si>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</si>
  <si>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</si>
  <si>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</si>
  <si>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</si>
  <si>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</si>
  <si>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</si>
  <si>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</si>
  <si>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</si>
  <si>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</si>
  <si>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</si>
  <si>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</si>
  <si>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</si>
  <si>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</si>
  <si>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</si>
  <si>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</si>
  <si>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</si>
  <si>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</si>
  <si>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</si>
  <si>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</si>
  <si>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</si>
  <si>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</si>
  <si>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</si>
  <si>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</si>
  <si>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</si>
  <si>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</si>
  <si>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</si>
  <si>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</si>
  <si>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</si>
  <si>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</si>
  <si>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</si>
  <si>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</si>
  <si>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</si>
  <si>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</si>
  <si>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</si>
  <si>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</si>
  <si>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</si>
  <si>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</si>
  <si>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</si>
  <si>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</si>
  <si>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</si>
  <si>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</si>
  <si>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</si>
  <si>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</si>
  <si>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</si>
  <si>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</si>
  <si>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</si>
  <si>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</si>
  <si>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</si>
  <si>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</si>
  <si>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</si>
  <si>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</si>
  <si>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</si>
  <si>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</si>
  <si>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</si>
  <si>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</si>
  <si>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</si>
  <si>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</si>
  <si>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</si>
  <si>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</si>
  <si>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</si>
  <si>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</si>
  <si>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</si>
  <si>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</si>
  <si>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</si>
  <si>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</si>
  <si>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</si>
  <si>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</si>
  <si>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</si>
  <si>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</si>
  <si>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</si>
  <si>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</si>
  <si>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</si>
  <si>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</si>
  <si>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</si>
  <si>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</si>
  <si>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</si>
  <si>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</si>
  <si>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</si>
  <si>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</si>
  <si>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</si>
  <si>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</si>
  <si>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</si>
  <si>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</si>
  <si>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</si>
  <si>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</si>
  <si>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</si>
  <si>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</si>
  <si>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</si>
  <si>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</si>
  <si>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</si>
  <si>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</si>
  <si>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</si>
  <si>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</si>
  <si>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</si>
  <si>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</si>
  <si>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</si>
  <si>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</si>
  <si>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</si>
  <si>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</si>
  <si>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</si>
  <si>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</si>
  <si>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</si>
  <si>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</si>
  <si>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</si>
  <si>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</si>
  <si>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</si>
  <si>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</si>
  <si>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</si>
  <si>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</si>
  <si>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</si>
  <si>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</si>
  <si>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</si>
  <si>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</si>
  <si>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</si>
  <si>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</si>
  <si>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</si>
  <si>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</si>
  <si>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</si>
  <si>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</si>
  <si>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</si>
  <si>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</si>
  <si>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</si>
  <si>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</si>
  <si>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</si>
  <si>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</si>
  <si>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</si>
  <si>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</si>
  <si>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</si>
  <si>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</si>
  <si>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</si>
  <si>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</si>
  <si>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</si>
  <si>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</si>
  <si>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</si>
  <si>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</si>
  <si>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</si>
  <si>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</si>
  <si>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</si>
  <si>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</si>
  <si>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</si>
  <si>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</si>
  <si>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</si>
  <si>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</si>
  <si>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</si>
  <si>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</si>
  <si>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</si>
  <si>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</si>
  <si>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</si>
  <si>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</si>
  <si>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</si>
  <si>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</si>
  <si>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</si>
  <si>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</si>
  <si>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</si>
  <si>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</si>
  <si>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</si>
  <si>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</si>
  <si>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</si>
  <si>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</si>
  <si>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</si>
  <si>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</si>
  <si>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</si>
  <si>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</si>
  <si>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</si>
  <si>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</si>
  <si>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</si>
  <si>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</si>
  <si>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</si>
  <si>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</si>
  <si>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</si>
  <si>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</si>
  <si>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</si>
  <si>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</si>
  <si>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</si>
  <si>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</si>
  <si>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</si>
  <si>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</si>
  <si>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</si>
  <si>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</si>
  <si>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</si>
  <si>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</si>
  <si>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</si>
  <si>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</si>
  <si>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</si>
  <si>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</si>
  <si>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</si>
  <si>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</si>
  <si>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</si>
  <si>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</si>
  <si>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</si>
  <si>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</si>
  <si>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</si>
  <si>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</si>
  <si>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</si>
  <si>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</si>
  <si>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</si>
  <si>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</si>
  <si>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</si>
  <si>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</si>
  <si>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</si>
  <si>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</si>
  <si>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</si>
  <si>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</si>
  <si>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</si>
  <si>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</si>
  <si>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</si>
  <si>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</si>
  <si>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</si>
  <si>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</si>
  <si>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</si>
  <si>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</si>
  <si>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</si>
  <si>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</si>
  <si>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</si>
  <si>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</si>
  <si>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</si>
  <si>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</si>
  <si>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</si>
  <si>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</si>
  <si>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</si>
  <si>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</si>
  <si>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</si>
  <si>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</si>
  <si>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</si>
  <si>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</si>
  <si>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</si>
  <si>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</si>
  <si>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</si>
  <si>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</si>
  <si>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</si>
  <si>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</si>
  <si>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</si>
  <si>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</si>
  <si>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</si>
  <si>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</si>
  <si>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</si>
  <si>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</si>
  <si>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</si>
  <si>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</si>
  <si>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</si>
  <si>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</si>
  <si>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</si>
  <si>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</si>
  <si>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</si>
  <si>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</si>
  <si>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</si>
  <si>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</si>
  <si>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</si>
  <si>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</si>
  <si>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</si>
  <si>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</si>
  <si>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</si>
  <si>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</si>
  <si>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</si>
  <si>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</si>
  <si>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</si>
  <si>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</si>
  <si>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</si>
  <si>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</si>
  <si>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</si>
  <si>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</si>
  <si>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</si>
  <si>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</si>
  <si>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</si>
  <si>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</si>
  <si>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</si>
  <si>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</si>
  <si>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</si>
  <si>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</si>
  <si>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</si>
  <si>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</si>
  <si>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</si>
  <si>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</si>
  <si>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</si>
  <si>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</si>
  <si>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</si>
  <si>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</si>
  <si>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</si>
  <si>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</si>
  <si>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</si>
  <si>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</si>
  <si>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</si>
  <si>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</si>
  <si>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</si>
  <si>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</si>
  <si>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</si>
  <si>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</si>
  <si>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</si>
  <si>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</si>
  <si>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</si>
  <si>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</si>
  <si>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</si>
  <si>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</si>
  <si>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</si>
  <si>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</si>
  <si>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</si>
  <si>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</si>
  <si>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</si>
  <si>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</si>
  <si>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</si>
  <si>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</si>
  <si>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</si>
  <si>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</si>
  <si>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</si>
  <si>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</si>
  <si>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</si>
  <si>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</si>
  <si>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</si>
  <si>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</si>
  <si>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</si>
  <si>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</si>
  <si>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</si>
  <si>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</si>
  <si>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</si>
  <si>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</si>
  <si>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</si>
  <si>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</si>
  <si>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</si>
  <si>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</si>
  <si>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</si>
  <si>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</si>
  <si>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</si>
  <si>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</si>
  <si>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</si>
  <si>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</si>
  <si>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</si>
  <si>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</si>
  <si>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</si>
  <si>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</si>
  <si>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</si>
  <si>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</si>
  <si>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</si>
  <si>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</si>
  <si>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</si>
  <si>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</si>
  <si>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</si>
  <si>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</si>
  <si>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</si>
  <si>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</si>
  <si>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</si>
  <si>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</si>
  <si>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</si>
  <si>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</si>
  <si>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</si>
  <si>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</si>
  <si>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</si>
  <si>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</si>
  <si>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</si>
  <si>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</si>
  <si>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</si>
  <si>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</si>
  <si>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</si>
  <si>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</si>
  <si>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</si>
  <si>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</si>
  <si>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</si>
  <si>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</si>
  <si>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</si>
  <si>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</si>
  <si>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</si>
  <si>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</si>
  <si>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</si>
  <si>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</si>
  <si>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</si>
  <si>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</si>
  <si>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</si>
  <si>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</si>
  <si>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</si>
  <si>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</si>
  <si>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</si>
  <si>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</si>
  <si>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</si>
  <si>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</si>
  <si>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</si>
  <si>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</si>
  <si>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</si>
  <si>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</si>
  <si>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</si>
  <si>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</si>
  <si>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</si>
  <si>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</si>
  <si>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</si>
  <si>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</si>
  <si>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</si>
  <si>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</si>
  <si>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</si>
  <si>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</si>
  <si>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</si>
  <si>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</si>
  <si>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</si>
  <si>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</si>
  <si>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</si>
  <si>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</si>
  <si>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</si>
  <si>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</si>
  <si>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</si>
  <si>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</si>
  <si>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</si>
  <si>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</si>
  <si>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</si>
  <si>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</si>
  <si>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</si>
  <si>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</si>
  <si>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</si>
  <si>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</si>
  <si>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</si>
  <si>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</si>
  <si>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</si>
  <si>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</si>
  <si>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</si>
  <si>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</si>
  <si>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</si>
  <si>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</si>
  <si>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</si>
  <si>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</si>
  <si>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</si>
  <si>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</si>
  <si>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</si>
  <si>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</si>
  <si>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</si>
  <si>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</si>
  <si>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</si>
  <si>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</si>
  <si>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</si>
  <si>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</si>
  <si>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</si>
  <si>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</si>
  <si>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</si>
  <si>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</si>
  <si>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</si>
  <si>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</si>
  <si>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</si>
  <si>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</si>
  <si>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</si>
  <si>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</si>
  <si>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</si>
  <si>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</si>
  <si>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</si>
  <si>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</si>
  <si>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</si>
  <si>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</si>
  <si>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</si>
  <si>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</si>
  <si>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</si>
  <si>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</si>
  <si>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</si>
  <si>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</si>
  <si>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</si>
  <si>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</si>
  <si>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</si>
  <si>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</si>
  <si>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</si>
  <si>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</si>
  <si>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</si>
  <si>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</si>
  <si>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</si>
  <si>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</si>
  <si>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</si>
  <si>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</si>
  <si>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</si>
  <si>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</si>
  <si>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</si>
  <si>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</si>
  <si>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</si>
  <si>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</si>
  <si>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</si>
  <si>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</si>
  <si>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</si>
  <si>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</si>
  <si>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</si>
  <si>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</si>
  <si>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</si>
  <si>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</si>
  <si>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</si>
  <si>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</si>
  <si>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</si>
  <si>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</si>
  <si>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</si>
  <si>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</si>
  <si>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</si>
  <si>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</si>
  <si>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</si>
  <si>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</si>
  <si>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</si>
  <si>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</si>
  <si>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</si>
  <si>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</si>
  <si>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</si>
  <si>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</si>
  <si>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</si>
  <si>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</si>
  <si>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</si>
  <si>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</si>
  <si>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</si>
  <si>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</si>
  <si>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</si>
  <si>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</si>
  <si>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</si>
  <si>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</si>
  <si>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</si>
  <si>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</si>
  <si>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</si>
  <si>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</si>
  <si>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</si>
  <si>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</si>
  <si>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</si>
  <si>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</si>
  <si>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</si>
  <si>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</si>
  <si>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</si>
  <si>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</si>
  <si>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</si>
  <si>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</si>
  <si>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</si>
  <si>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</si>
  <si>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</si>
  <si>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</si>
  <si>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</si>
  <si>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</si>
  <si>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</si>
  <si>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</si>
  <si>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</si>
  <si>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</si>
  <si>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</si>
  <si>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</si>
  <si>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</si>
  <si>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</si>
  <si>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</si>
  <si>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</si>
  <si>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</si>
  <si>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</si>
  <si>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</si>
  <si>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</si>
  <si>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</si>
  <si>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</si>
  <si>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</si>
  <si>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</si>
  <si>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</si>
  <si>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</si>
  <si>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</si>
  <si>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</si>
  <si>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</si>
  <si>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</si>
  <si>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</si>
  <si>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</si>
  <si>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</si>
  <si>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</si>
  <si>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</si>
  <si>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</si>
  <si>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</si>
  <si>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</si>
  <si>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</si>
  <si>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</si>
  <si>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</si>
  <si>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</si>
  <si>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</si>
  <si>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</si>
  <si>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</si>
  <si>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</si>
  <si>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</si>
  <si>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</si>
  <si>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</si>
  <si>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</si>
  <si>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</si>
  <si>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</si>
  <si>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</si>
  <si>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</si>
  <si>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</si>
  <si>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</si>
  <si>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</si>
  <si>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</si>
  <si>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</si>
  <si>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</si>
  <si>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</si>
  <si>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</si>
  <si>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</si>
  <si>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</si>
  <si>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</si>
  <si>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</si>
  <si>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</si>
  <si>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</si>
  <si>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</si>
  <si>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</si>
  <si>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</si>
  <si>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</si>
  <si>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</si>
  <si>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</si>
  <si>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</si>
  <si>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</si>
  <si>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</si>
  <si>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</si>
  <si>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</si>
  <si>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</si>
  <si>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</si>
  <si>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</si>
  <si>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</si>
  <si>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</si>
  <si>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</si>
  <si>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</si>
  <si>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</si>
  <si>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</si>
  <si>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</si>
  <si>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</si>
  <si>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</si>
  <si>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</si>
  <si>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</si>
  <si>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</si>
  <si>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</si>
  <si>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</si>
  <si>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</si>
  <si>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</si>
  <si>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</si>
  <si>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</si>
  <si>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</si>
  <si>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</si>
  <si>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</si>
  <si>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</si>
  <si>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</si>
  <si>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</si>
  <si>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</si>
  <si>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</si>
  <si>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</si>
  <si>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</si>
  <si>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</si>
  <si>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</si>
  <si>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</si>
  <si>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</si>
  <si>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</si>
  <si>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</si>
  <si>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</si>
  <si>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</si>
  <si>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</si>
  <si>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</si>
  <si>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</si>
  <si>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</si>
  <si>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</si>
  <si>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</si>
  <si>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</si>
  <si>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</si>
  <si>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</si>
  <si>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</si>
  <si>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</si>
  <si>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</si>
  <si>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</si>
  <si>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</si>
  <si>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</si>
  <si>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</si>
  <si>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</si>
  <si>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</si>
  <si>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</si>
  <si>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</si>
  <si>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</si>
  <si>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</si>
  <si>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</si>
  <si>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</si>
  <si>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</si>
  <si>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</si>
  <si>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</si>
  <si>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</si>
  <si>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</si>
  <si>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</si>
  <si>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</si>
  <si>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</si>
  <si>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</si>
  <si>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</si>
  <si>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</si>
  <si>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</si>
  <si>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</si>
  <si>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</si>
  <si>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</si>
  <si>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</si>
  <si>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</si>
  <si>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</si>
  <si>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</si>
  <si>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</si>
  <si>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</si>
  <si>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</si>
  <si>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</si>
  <si>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</si>
  <si>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</si>
  <si>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</si>
  <si>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</si>
  <si>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</si>
  <si>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</si>
  <si>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</si>
  <si>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</si>
  <si>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</si>
  <si>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</si>
  <si>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</si>
  <si>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</si>
  <si>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</si>
  <si>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</si>
  <si>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</si>
  <si>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</si>
  <si>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</si>
  <si>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</si>
  <si>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</si>
  <si>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</si>
  <si>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</si>
  <si>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</si>
  <si>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</si>
  <si>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</si>
  <si>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</si>
  <si>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</si>
  <si>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</si>
  <si>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</si>
  <si>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</si>
  <si>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</si>
  <si>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</si>
  <si>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</si>
  <si>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</si>
  <si>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</si>
  <si>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</si>
  <si>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</si>
  <si>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</si>
  <si>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</si>
  <si>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</si>
  <si>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</si>
  <si>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</si>
  <si>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</si>
  <si>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</si>
  <si>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</si>
  <si>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</si>
  <si>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</si>
  <si>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</si>
  <si>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</si>
  <si>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</si>
  <si>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</si>
  <si>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</si>
  <si>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</si>
  <si>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</si>
  <si>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</si>
  <si>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</si>
  <si>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</si>
  <si>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</si>
  <si>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</si>
  <si>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</si>
  <si>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</si>
  <si>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</si>
  <si>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</si>
  <si>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</si>
  <si>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</si>
  <si>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</si>
  <si>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</si>
  <si>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</si>
  <si>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</si>
  <si>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</si>
  <si>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</si>
  <si>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</si>
  <si>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</si>
  <si>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</si>
  <si>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</si>
  <si>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</si>
  <si>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</si>
  <si>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</si>
  <si>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</si>
  <si>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</si>
  <si>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</si>
  <si>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</si>
  <si>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</si>
  <si>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</si>
  <si>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</si>
  <si>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</si>
  <si>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</si>
  <si>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</si>
  <si>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</si>
  <si>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</si>
  <si>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</si>
  <si>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</si>
  <si>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</si>
  <si>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</si>
  <si>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</si>
  <si>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</si>
  <si>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</si>
  <si>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</si>
  <si>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</si>
  <si>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</si>
  <si>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</si>
  <si>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</si>
  <si>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</si>
  <si>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</si>
  <si>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</si>
  <si>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</si>
  <si>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</si>
  <si>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</si>
  <si>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</si>
  <si>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</si>
  <si>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</si>
  <si>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</si>
  <si>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</si>
  <si>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</si>
  <si>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</si>
  <si>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</si>
  <si>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</si>
  <si>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</si>
  <si>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</si>
  <si>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</si>
  <si>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</si>
  <si>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</si>
  <si>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</si>
  <si>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</si>
  <si>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</si>
  <si>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</si>
  <si>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</si>
  <si>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</si>
  <si>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</si>
  <si>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</si>
  <si>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</si>
  <si>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</si>
  <si>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</si>
  <si>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</si>
  <si>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</si>
  <si>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</si>
  <si>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</si>
  <si>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</si>
  <si>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</si>
  <si>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</si>
  <si>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</si>
  <si>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</si>
  <si>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</si>
  <si>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</si>
  <si>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</si>
  <si>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</si>
  <si>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</si>
  <si>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</si>
  <si>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</si>
  <si>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</si>
  <si>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</si>
  <si>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</si>
  <si>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</si>
  <si>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</si>
  <si>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</si>
  <si>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</si>
  <si>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</si>
  <si>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</si>
  <si>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</si>
  <si>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</si>
  <si>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</si>
  <si>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</si>
  <si>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</si>
  <si>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</si>
  <si>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</si>
  <si>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</si>
  <si>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</si>
  <si>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</si>
  <si>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</si>
  <si>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</si>
  <si>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</si>
  <si>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</si>
  <si>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</si>
  <si>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</si>
  <si>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</si>
  <si>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</si>
  <si>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</si>
  <si>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</si>
  <si>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</si>
  <si>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</si>
  <si>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</si>
  <si>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</si>
  <si>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</si>
  <si>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</si>
  <si>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</si>
  <si>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</si>
  <si>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</si>
  <si>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</si>
  <si>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</si>
  <si>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</si>
  <si>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</si>
  <si>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</si>
  <si>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</si>
  <si>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</si>
  <si>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</si>
  <si>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</si>
  <si>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</si>
  <si>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</si>
  <si>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</si>
  <si>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</si>
  <si>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</si>
  <si>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</si>
  <si>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</si>
  <si>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</si>
  <si>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</si>
  <si>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</si>
  <si>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</si>
  <si>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</si>
  <si>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</si>
  <si>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</si>
  <si>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</si>
  <si>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</si>
  <si>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</si>
  <si>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</si>
  <si>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</si>
  <si>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</si>
  <si>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</si>
  <si>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</si>
  <si>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</si>
  <si>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</si>
  <si>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</si>
  <si>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</si>
  <si>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</si>
  <si>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</si>
  <si>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</si>
  <si>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</si>
  <si>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</si>
  <si>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</si>
  <si>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</si>
  <si>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</si>
  <si>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</si>
  <si>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</si>
  <si>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</si>
  <si>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</si>
  <si>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</si>
  <si>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</si>
  <si>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</si>
  <si>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</si>
  <si>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</si>
  <si>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</si>
  <si>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</si>
  <si>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</si>
  <si>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</si>
  <si>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</si>
  <si>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</si>
  <si>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</si>
  <si>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</si>
  <si>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</si>
  <si>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</si>
  <si>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</si>
  <si>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</si>
  <si>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</si>
  <si>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</si>
  <si>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</si>
  <si>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</si>
  <si>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</si>
  <si>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</si>
  <si>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</si>
  <si>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</si>
  <si>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</si>
  <si>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</si>
  <si>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</si>
  <si>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</si>
  <si>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</si>
  <si>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</si>
  <si>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</si>
  <si>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</si>
  <si>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</si>
  <si>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</si>
  <si>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</si>
  <si>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</si>
  <si>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</si>
  <si>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</si>
  <si>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</si>
  <si>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</si>
  <si>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</si>
  <si>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</si>
  <si>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</si>
  <si>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</si>
  <si>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</si>
  <si>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</si>
  <si>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</si>
  <si>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</si>
  <si>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</si>
  <si>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</si>
  <si>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</si>
  <si>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</si>
  <si>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</si>
  <si>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</si>
  <si>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</si>
  <si>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</si>
  <si>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</si>
  <si>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</si>
  <si>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</si>
  <si>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</si>
  <si>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</si>
  <si>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</si>
  <si>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</si>
  <si>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</si>
  <si>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</si>
  <si>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</si>
  <si>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</si>
  <si>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</si>
  <si>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</si>
  <si>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</si>
  <si>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</si>
  <si>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</si>
  <si>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</si>
  <si>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</si>
  <si>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</si>
  <si>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</si>
  <si>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</si>
  <si>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</si>
  <si>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</si>
  <si>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</si>
  <si>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</si>
  <si>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</si>
  <si>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</si>
  <si>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</si>
  <si>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</si>
  <si>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</si>
  <si>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</si>
  <si>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</si>
  <si>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</si>
  <si>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</si>
  <si>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</si>
  <si>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</si>
  <si>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</si>
  <si>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</si>
  <si>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</si>
  <si>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</si>
  <si>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</si>
  <si>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</si>
  <si>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</si>
  <si>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</si>
  <si>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</si>
  <si>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</si>
  <si>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</si>
  <si>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</si>
  <si>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</si>
  <si>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</si>
  <si>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</si>
  <si>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</si>
  <si>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</si>
  <si>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</si>
  <si>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</si>
  <si>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</si>
  <si>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</si>
  <si>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</si>
  <si>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</si>
  <si>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</si>
  <si>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</si>
  <si>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</si>
  <si>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</si>
  <si>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</si>
  <si>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</si>
  <si>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</si>
  <si>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</si>
  <si>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</si>
  <si>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</si>
  <si>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</si>
  <si>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</si>
  <si>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</si>
  <si>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</si>
  <si>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</si>
  <si>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</si>
  <si>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</si>
  <si>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</si>
  <si>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</si>
  <si>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</si>
  <si>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</si>
  <si>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</si>
  <si>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</si>
  <si>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</si>
  <si>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</si>
  <si>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</si>
  <si>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</si>
  <si>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</si>
  <si>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</si>
  <si>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</si>
  <si>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</si>
  <si>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</si>
  <si>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</si>
  <si>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</si>
  <si>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</si>
  <si>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</si>
  <si>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</si>
  <si>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</si>
  <si>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</si>
  <si>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</si>
  <si>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</si>
  <si>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</si>
  <si>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</si>
  <si>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</si>
  <si>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</si>
  <si>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</si>
  <si>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</si>
  <si>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</si>
  <si>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</si>
  <si>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</si>
  <si>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</si>
  <si>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</si>
  <si>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</si>
  <si>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</si>
  <si>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</si>
  <si>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</si>
  <si>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</si>
  <si>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</si>
  <si>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</si>
  <si>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</si>
  <si>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</si>
  <si>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</si>
  <si>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</si>
  <si>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</si>
  <si>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</si>
  <si>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</si>
  <si>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</si>
  <si>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</si>
  <si>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</si>
  <si>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</si>
  <si>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</si>
  <si>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</si>
  <si>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</si>
  <si>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</si>
  <si>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</si>
  <si>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</si>
  <si>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</si>
  <si>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</si>
  <si>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</si>
  <si>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</si>
  <si>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</si>
  <si>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</si>
  <si>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</si>
  <si>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</si>
  <si>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</si>
  <si>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</si>
  <si>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</si>
  <si>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</si>
  <si>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</si>
  <si>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</si>
  <si>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</si>
  <si>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</si>
  <si>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</si>
  <si>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</si>
  <si>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</si>
  <si>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</si>
  <si>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</si>
  <si>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</si>
  <si>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</si>
  <si>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</si>
  <si>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</si>
  <si>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</si>
  <si>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</si>
  <si>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</si>
  <si>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</si>
  <si>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</si>
  <si>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</si>
  <si>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</si>
  <si>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</si>
  <si>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</si>
  <si>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</si>
  <si>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</si>
  <si>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</si>
  <si>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</si>
  <si>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</si>
  <si>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</si>
  <si>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</si>
  <si>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</si>
  <si>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</si>
  <si>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</si>
  <si>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</si>
  <si>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</si>
  <si>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</si>
  <si>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</si>
  <si>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</si>
  <si>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</si>
  <si>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</si>
  <si>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</si>
  <si>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</si>
  <si>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</si>
  <si>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</si>
  <si>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</si>
  <si>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</si>
  <si>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</si>
  <si>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</si>
  <si>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</si>
  <si>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</si>
  <si>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</si>
  <si>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</si>
  <si>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</si>
  <si>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</si>
  <si>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</si>
  <si>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</si>
  <si>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</si>
  <si>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</si>
  <si>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</si>
  <si>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</si>
  <si>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</si>
  <si>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</si>
  <si>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</si>
  <si>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</si>
  <si>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</si>
  <si>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</si>
  <si>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</si>
  <si>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</si>
  <si>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</si>
  <si>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</si>
  <si>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</si>
  <si>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</si>
  <si>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</si>
  <si>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</si>
  <si>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</si>
  <si>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</si>
  <si>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</si>
  <si>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</si>
  <si>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</si>
  <si>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</si>
  <si>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</si>
  <si>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</si>
  <si>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</si>
  <si>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</si>
  <si>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</si>
  <si>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</si>
  <si>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</si>
  <si>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</si>
  <si>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</si>
  <si>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</si>
  <si>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</si>
  <si>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</si>
  <si>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</si>
  <si>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</si>
  <si>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</si>
  <si>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</si>
  <si>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</si>
  <si>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</si>
  <si>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</si>
  <si>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</si>
  <si>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</si>
  <si>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</si>
  <si>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</si>
  <si>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</si>
  <si>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</si>
  <si>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</si>
  <si>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</si>
  <si>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</si>
  <si>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</si>
  <si>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</si>
  <si>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</si>
  <si>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</si>
  <si>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</si>
  <si>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</si>
  <si>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</si>
  <si>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</si>
  <si>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</si>
  <si>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</si>
  <si>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</si>
  <si>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</si>
  <si>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</si>
  <si>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</si>
  <si>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</si>
  <si>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</si>
  <si>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</si>
  <si>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</si>
  <si>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</si>
  <si>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</si>
  <si>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</si>
  <si>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</si>
  <si>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</si>
  <si>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</si>
  <si>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</si>
  <si>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</si>
  <si>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</si>
  <si>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</si>
  <si>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</si>
  <si>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</si>
  <si>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</si>
  <si>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</si>
  <si>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</si>
  <si>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</si>
  <si>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</si>
  <si>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</si>
  <si>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</si>
  <si>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</si>
  <si>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</si>
  <si>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</si>
  <si>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</si>
  <si>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</si>
  <si>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</si>
  <si>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</si>
  <si>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</si>
  <si>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</si>
  <si>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</si>
  <si>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</si>
  <si>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</si>
  <si>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</si>
  <si>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</si>
  <si>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</si>
  <si>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</si>
  <si>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</si>
  <si>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</si>
  <si>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</si>
  <si>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</si>
  <si>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</si>
  <si>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</si>
  <si>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</si>
  <si>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</si>
  <si>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</si>
  <si>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</si>
  <si>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</si>
  <si>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</si>
  <si>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</si>
  <si>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</si>
  <si>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</si>
  <si>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</si>
  <si>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</si>
  <si>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</si>
  <si>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</si>
  <si>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</si>
  <si>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</si>
  <si>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</si>
  <si>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</si>
  <si>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</si>
  <si>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</si>
  <si>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</si>
  <si>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</si>
  <si>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</si>
  <si>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</si>
  <si>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</si>
  <si>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</si>
  <si>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</si>
  <si>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</si>
  <si>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</si>
  <si>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</si>
  <si>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</si>
  <si>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</si>
  <si>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</si>
  <si>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</si>
  <si>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</si>
  <si>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</si>
  <si>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</si>
  <si>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</si>
  <si>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</si>
  <si>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</si>
  <si>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</si>
  <si>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</si>
  <si>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</si>
  <si>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</si>
  <si>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</si>
  <si>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</si>
  <si>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</si>
  <si>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</si>
  <si>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</si>
  <si>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</si>
  <si>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</si>
  <si>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</si>
  <si>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</si>
  <si>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</si>
  <si>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</si>
  <si>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</si>
  <si>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</si>
  <si>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</si>
  <si>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</si>
  <si>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</si>
  <si>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</si>
  <si>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</si>
  <si>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</si>
  <si>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</si>
  <si>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</si>
  <si>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</si>
  <si>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</si>
  <si>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</si>
  <si>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</si>
  <si>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</si>
  <si>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</si>
  <si>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</si>
  <si>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</si>
  <si>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</si>
  <si>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</si>
  <si>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</si>
  <si>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</si>
  <si>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</si>
  <si>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</si>
  <si>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</si>
  <si>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</si>
  <si>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</si>
  <si>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</si>
  <si>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</si>
  <si>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</si>
  <si>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</si>
  <si>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</si>
  <si>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</si>
  <si>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</si>
  <si>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</si>
  <si>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</si>
  <si>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</si>
  <si>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</si>
  <si>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</si>
  <si>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</si>
  <si>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</si>
  <si>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</si>
  <si>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</si>
  <si>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</si>
  <si>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</si>
  <si>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</si>
  <si>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</si>
  <si>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</si>
  <si>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</si>
  <si>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</si>
  <si>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</si>
  <si>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</si>
  <si>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</si>
  <si>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</si>
  <si>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</si>
  <si>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</si>
  <si>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</si>
  <si>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</si>
  <si>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</si>
  <si>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</si>
  <si>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</si>
  <si>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</si>
  <si>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</si>
  <si>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</si>
  <si>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</si>
  <si>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</si>
  <si>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</si>
  <si>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</si>
  <si>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</si>
  <si>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</si>
  <si>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</si>
  <si>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</si>
  <si>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</si>
  <si>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</si>
  <si>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</si>
  <si>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</si>
  <si>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</si>
  <si>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</si>
  <si>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</si>
  <si>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</si>
  <si>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</si>
  <si>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</si>
  <si>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</si>
  <si>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</si>
  <si>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</si>
  <si>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</si>
  <si>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</si>
  <si>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</si>
  <si>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</si>
  <si>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</si>
  <si>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</si>
  <si>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</si>
  <si>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</si>
  <si>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</si>
  <si>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</si>
  <si>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</si>
  <si>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</si>
  <si>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</si>
  <si>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</si>
  <si>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</si>
  <si>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</si>
  <si>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</si>
  <si>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</si>
  <si>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</si>
  <si>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</si>
  <si>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</si>
  <si>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</si>
  <si>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</si>
  <si>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</si>
  <si>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</si>
  <si>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</si>
  <si>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</si>
  <si>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</si>
  <si>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</si>
  <si>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</si>
  <si>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</si>
  <si>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</si>
  <si>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</si>
  <si>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</si>
  <si>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</si>
  <si>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</si>
  <si>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</si>
  <si>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</si>
  <si>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</si>
  <si>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</si>
  <si>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</si>
  <si>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</si>
  <si>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</si>
  <si>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</si>
  <si>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</si>
  <si>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</si>
  <si>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</si>
  <si>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</si>
  <si>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</si>
  <si>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</si>
  <si>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</si>
  <si>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</si>
  <si>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</si>
  <si>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</si>
  <si>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</si>
  <si>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</si>
  <si>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</si>
  <si>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</si>
  <si>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</si>
  <si>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</si>
  <si>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</si>
  <si>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</si>
  <si>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</si>
  <si>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</si>
  <si>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</si>
  <si>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</si>
  <si>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</si>
  <si>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</si>
  <si>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</si>
  <si>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</si>
  <si>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</si>
  <si>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</si>
  <si>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</si>
  <si>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</si>
  <si>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</si>
  <si>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</si>
  <si>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</si>
  <si>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</si>
  <si>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</si>
  <si>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</si>
  <si>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</si>
  <si>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</si>
  <si>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</si>
  <si>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</si>
  <si>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</si>
  <si>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</si>
  <si>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</si>
  <si>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</si>
  <si>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</si>
  <si>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</si>
  <si>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</si>
  <si>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</si>
  <si>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</si>
  <si>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</si>
  <si>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</si>
  <si>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</si>
  <si>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</si>
  <si>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</si>
  <si>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</si>
  <si>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</si>
  <si>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</si>
  <si>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</si>
  <si>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</si>
  <si>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</si>
  <si>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</si>
  <si>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</si>
  <si>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</si>
  <si>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</si>
  <si>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</si>
  <si>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</si>
  <si>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</si>
  <si>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</si>
  <si>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</si>
  <si>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</si>
  <si>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</si>
  <si>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</si>
  <si>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</si>
  <si>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</si>
  <si>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</si>
  <si>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</si>
  <si>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</si>
  <si>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</si>
  <si>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</si>
  <si>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</si>
  <si>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</si>
  <si>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</si>
  <si>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</si>
  <si>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</si>
  <si>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</si>
  <si>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</si>
  <si>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</si>
  <si>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</si>
  <si>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</si>
  <si>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</si>
  <si>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</si>
  <si>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</si>
  <si>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</si>
  <si>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</si>
  <si>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</si>
  <si>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</si>
  <si>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</si>
  <si>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</si>
  <si>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</si>
  <si>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</si>
  <si>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</si>
  <si>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</si>
  <si>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</si>
  <si>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</si>
  <si>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</si>
  <si>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</si>
  <si>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</si>
  <si>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</si>
  <si>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</si>
  <si>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</si>
  <si>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</si>
  <si>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</si>
  <si>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</si>
  <si>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</si>
  <si>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</si>
  <si>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</si>
  <si>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</si>
  <si>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</si>
  <si>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</si>
  <si>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</si>
  <si>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</si>
  <si>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</si>
  <si>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</si>
  <si>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</si>
  <si>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</si>
  <si>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</si>
  <si>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</si>
  <si>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</si>
  <si>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</si>
  <si>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</si>
  <si>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</si>
  <si>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</si>
  <si>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</si>
  <si>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</si>
  <si>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</si>
  <si>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</si>
  <si>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</si>
  <si>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</si>
  <si>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</si>
  <si>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</si>
  <si>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</si>
  <si>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</si>
  <si>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</si>
  <si>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</si>
  <si>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</si>
  <si>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</si>
  <si>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</si>
  <si>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</si>
  <si>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</si>
  <si>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</si>
  <si>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</si>
  <si>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</si>
  <si>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</si>
  <si>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</si>
  <si>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</si>
  <si>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</si>
  <si>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</si>
  <si>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</si>
  <si>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</si>
  <si>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</si>
  <si>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</si>
  <si>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</si>
  <si>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</si>
  <si>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</si>
  <si>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</si>
  <si>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</si>
  <si>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</si>
  <si>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</si>
  <si>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</si>
  <si>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</si>
  <si>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</si>
  <si>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</si>
  <si>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</si>
  <si>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</si>
  <si>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</si>
  <si>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</si>
  <si>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</si>
  <si>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</si>
  <si>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</si>
  <si>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</si>
  <si>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</si>
  <si>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</si>
  <si>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</si>
  <si>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</si>
  <si>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</si>
  <si>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</si>
  <si>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</si>
  <si>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</si>
  <si>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</si>
  <si>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</si>
  <si>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</si>
  <si>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</si>
  <si>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</si>
  <si>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</si>
  <si>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</si>
  <si>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</si>
  <si>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</si>
  <si>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</si>
  <si>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</si>
  <si>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</si>
  <si>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</si>
  <si>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</si>
  <si>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</si>
  <si>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</si>
  <si>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</si>
  <si>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</si>
  <si>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</si>
  <si>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</si>
  <si>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</si>
  <si>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</si>
  <si>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</si>
  <si>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</si>
  <si>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</si>
  <si>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</si>
  <si>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</si>
  <si>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</si>
  <si>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</si>
  <si>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</si>
  <si>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</si>
  <si>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</si>
  <si>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</si>
  <si>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</si>
  <si>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</si>
  <si>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</si>
  <si>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</si>
  <si>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</si>
  <si>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</si>
  <si>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</si>
  <si>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</si>
  <si>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</si>
  <si>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</si>
  <si>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</si>
  <si>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</si>
  <si>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</si>
  <si>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</si>
  <si>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</si>
  <si>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</si>
  <si>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</si>
  <si>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</si>
  <si>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</si>
  <si>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</si>
  <si>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</si>
  <si>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</si>
  <si>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</si>
  <si>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</si>
  <si>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</si>
  <si>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</si>
  <si>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</si>
  <si>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</si>
  <si>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</si>
  <si>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</si>
  <si>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</si>
  <si>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</si>
  <si>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</si>
  <si>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</si>
  <si>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</si>
  <si>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</si>
  <si>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</si>
  <si>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</si>
  <si>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</si>
  <si>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</si>
  <si>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</si>
  <si>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</si>
  <si>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</si>
  <si>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</si>
  <si>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</si>
  <si>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</si>
  <si>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</si>
  <si>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</si>
  <si>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</si>
  <si>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</si>
  <si>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</si>
  <si>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</si>
  <si>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</si>
  <si>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</si>
  <si>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</si>
  <si>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</si>
  <si>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</si>
  <si>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</si>
  <si>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</si>
  <si>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</si>
  <si>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</si>
  <si>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</si>
  <si>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</si>
  <si>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</si>
  <si>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</si>
  <si>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</si>
  <si>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</si>
  <si>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</si>
  <si>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</si>
  <si>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</si>
  <si>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</si>
  <si>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</si>
  <si>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</si>
  <si>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</si>
  <si>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</si>
  <si>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</si>
  <si>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</si>
  <si>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</si>
  <si>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</si>
  <si>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</si>
  <si>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</si>
  <si>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</si>
  <si>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</si>
  <si>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</si>
  <si>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</si>
  <si>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</si>
  <si>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</si>
  <si>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</si>
  <si>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</si>
  <si>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</si>
  <si>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</si>
  <si>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</si>
  <si>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</si>
  <si>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</si>
  <si>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</si>
  <si>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</si>
  <si>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</si>
  <si>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</si>
  <si>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</si>
  <si>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</si>
  <si>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</si>
  <si>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</si>
  <si>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</si>
  <si>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</si>
  <si>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</si>
  <si>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</si>
  <si>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</si>
  <si>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</si>
  <si>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</si>
  <si>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</si>
  <si>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</si>
  <si>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</si>
  <si>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</si>
  <si>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</si>
  <si>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</si>
  <si>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</si>
  <si>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</si>
  <si>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</si>
  <si>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</si>
  <si>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</si>
  <si>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</si>
  <si>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</si>
  <si>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</si>
  <si>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</si>
  <si>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</si>
  <si>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</si>
  <si>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</si>
  <si>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</si>
  <si>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</si>
  <si>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</si>
  <si>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</si>
  <si>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</si>
  <si>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</si>
  <si>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</si>
  <si>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</si>
  <si>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</si>
  <si>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</si>
  <si>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</si>
  <si>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</si>
  <si>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</si>
  <si>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</si>
  <si>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</si>
  <si>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</si>
  <si>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</si>
  <si>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</si>
  <si>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</si>
  <si>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</si>
  <si>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</si>
  <si>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</si>
  <si>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</si>
  <si>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</si>
  <si>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</si>
  <si>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</si>
  <si>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</si>
  <si>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</si>
  <si>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</si>
  <si>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</si>
  <si>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</si>
  <si>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</si>
  <si>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</si>
  <si>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</si>
  <si>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</si>
  <si>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</si>
  <si>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</si>
  <si>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</si>
  <si>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</si>
  <si>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</si>
  <si>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</si>
  <si>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</si>
  <si>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</si>
  <si>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</si>
  <si>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</si>
  <si>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</si>
  <si>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</si>
  <si>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</si>
  <si>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</si>
  <si>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</si>
  <si>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</si>
  <si>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</si>
  <si>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</si>
  <si>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</si>
  <si>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</si>
  <si>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</si>
  <si>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</si>
  <si>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</si>
  <si>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</si>
  <si>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</si>
  <si>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</si>
  <si>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</si>
  <si>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</si>
  <si>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</si>
  <si>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</si>
  <si>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</si>
  <si>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</si>
  <si>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</si>
  <si>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</si>
  <si>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</si>
  <si>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</si>
  <si>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</si>
  <si>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</si>
  <si>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</si>
  <si>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</si>
  <si>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</si>
  <si>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</si>
  <si>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</si>
  <si>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</si>
  <si>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</si>
  <si>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</si>
  <si>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</si>
  <si>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</si>
  <si>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</si>
  <si>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</si>
  <si>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</si>
  <si>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</si>
  <si>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</si>
  <si>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</si>
  <si>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</si>
  <si>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</si>
  <si>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</si>
  <si>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</si>
  <si>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</si>
  <si>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</si>
  <si>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</si>
  <si>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</si>
  <si>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</si>
  <si>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</si>
  <si>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</si>
  <si>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</si>
  <si>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</si>
  <si>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</si>
  <si>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</si>
  <si>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</si>
  <si>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</si>
  <si>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</si>
  <si>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</si>
  <si>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</si>
  <si>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</si>
  <si>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</si>
  <si>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</si>
  <si>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</si>
  <si>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</si>
  <si>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</si>
  <si>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</si>
  <si>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</si>
  <si>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</si>
  <si>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</si>
  <si>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</si>
  <si>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</si>
  <si>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</si>
  <si>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</si>
  <si>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</si>
  <si>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</si>
  <si>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</si>
  <si>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</si>
  <si>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</si>
  <si>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</si>
  <si>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</si>
  <si>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</si>
  <si>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</si>
  <si>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</si>
  <si>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</si>
  <si>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</si>
  <si>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</si>
  <si>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</si>
  <si>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</si>
  <si>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</si>
  <si>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</si>
  <si>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</si>
  <si>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</si>
  <si>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</si>
  <si>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</si>
  <si>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</si>
  <si>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</si>
  <si>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</si>
  <si>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</si>
  <si>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</si>
  <si>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</si>
  <si>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</si>
  <si>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</si>
  <si>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</si>
  <si>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</si>
  <si>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</si>
  <si>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</si>
  <si>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</si>
  <si>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</si>
  <si>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</si>
  <si>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</si>
  <si>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</si>
  <si>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</si>
  <si>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</si>
  <si>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</si>
  <si>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</si>
  <si>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</si>
  <si>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</si>
  <si>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</si>
  <si>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</si>
  <si>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</si>
  <si>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</si>
  <si>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</si>
  <si>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</si>
  <si>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</si>
  <si>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</si>
  <si>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</si>
  <si>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</si>
  <si>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</si>
  <si>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</si>
  <si>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</si>
  <si>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</si>
  <si>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</si>
  <si>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</si>
  <si>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</si>
  <si>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</si>
  <si>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</si>
  <si>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</si>
  <si>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</si>
  <si>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</si>
  <si>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</si>
  <si>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</si>
  <si>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</si>
  <si>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</si>
  <si>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</si>
  <si>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</si>
  <si>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</si>
  <si>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</si>
  <si>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</si>
  <si>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</si>
  <si>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</si>
  <si>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</si>
  <si>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</si>
  <si>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</si>
  <si>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</si>
  <si>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</si>
  <si>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</si>
  <si>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</si>
  <si>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</si>
  <si>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</si>
  <si>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</si>
  <si>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</si>
  <si>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</si>
  <si>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</si>
  <si>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</si>
  <si>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</si>
  <si>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</si>
  <si>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</si>
  <si>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</si>
  <si>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</si>
  <si>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</si>
  <si>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</si>
  <si>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</si>
  <si>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</si>
  <si>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</si>
  <si>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</si>
  <si>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</si>
  <si>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</si>
  <si>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</si>
  <si>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</si>
  <si>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</si>
  <si>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</si>
  <si>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</si>
  <si>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</si>
  <si>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</si>
  <si>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</si>
  <si>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</si>
  <si>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</si>
  <si>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</si>
  <si>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</si>
  <si>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</si>
  <si>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</si>
  <si>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</si>
  <si>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</si>
  <si>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</si>
  <si>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</si>
  <si>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</si>
  <si>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</si>
  <si>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</si>
  <si>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</si>
  <si>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</si>
  <si>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</si>
  <si>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</si>
  <si>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</si>
  <si>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</si>
  <si>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</si>
  <si>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</si>
  <si>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</si>
  <si>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</si>
  <si>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</si>
  <si>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</si>
  <si>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</si>
  <si>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</si>
  <si>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</si>
  <si>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</si>
  <si>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</si>
  <si>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</si>
  <si>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</si>
  <si>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</si>
  <si>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</si>
  <si>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</si>
  <si>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</si>
  <si>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</si>
  <si>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</si>
  <si>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</si>
  <si>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</si>
  <si>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</si>
  <si>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</si>
  <si>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</si>
  <si>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</si>
  <si>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</si>
  <si>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</si>
  <si>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</si>
  <si>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</si>
  <si>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</si>
  <si>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</si>
  <si>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</si>
  <si>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</si>
  <si>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</si>
  <si>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</si>
  <si>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</si>
  <si>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</si>
  <si>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</si>
  <si>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</si>
  <si>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</si>
  <si>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</si>
  <si>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</si>
  <si>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</si>
  <si>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</si>
  <si>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</si>
  <si>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</si>
  <si>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</si>
  <si>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</si>
  <si>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</si>
  <si>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</si>
  <si>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</si>
  <si>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</si>
  <si>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</si>
  <si>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</si>
  <si>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</si>
  <si>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</si>
  <si>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</si>
  <si>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</si>
  <si>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</si>
  <si>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</si>
  <si>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</si>
  <si>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</si>
  <si>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</si>
  <si>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</si>
  <si>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</si>
  <si>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</si>
  <si>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</si>
  <si>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</si>
  <si>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</si>
  <si>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</si>
  <si>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</si>
  <si>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</si>
  <si>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</si>
  <si>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</si>
  <si>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</si>
  <si>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</si>
  <si>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</si>
  <si>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</si>
  <si>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</si>
  <si>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</si>
  <si>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</si>
  <si>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</si>
  <si>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</si>
  <si>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</si>
  <si>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</si>
  <si>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</si>
  <si>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</si>
  <si>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</si>
  <si>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</si>
  <si>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</si>
  <si>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</si>
  <si>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</si>
  <si>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</si>
  <si>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</si>
  <si>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</si>
  <si>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</si>
  <si>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</si>
  <si>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</si>
  <si>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</si>
  <si>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</si>
  <si>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</si>
  <si>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</si>
  <si>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</si>
  <si>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</si>
  <si>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</si>
  <si>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</si>
  <si>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</si>
  <si>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</si>
  <si>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</si>
  <si>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</si>
  <si>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</si>
  <si>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</si>
  <si>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</si>
  <si>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</si>
  <si>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</si>
  <si>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</si>
  <si>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</si>
  <si>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</si>
  <si>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</si>
  <si>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</si>
  <si>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</si>
  <si>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</si>
  <si>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</si>
  <si>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</si>
  <si>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</si>
  <si>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</si>
  <si>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</si>
  <si>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</si>
  <si>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</si>
  <si>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</si>
  <si>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</si>
  <si>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</si>
  <si>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</si>
  <si>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</si>
  <si>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</si>
  <si>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</si>
  <si>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</si>
  <si>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</si>
  <si>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</si>
  <si>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</si>
  <si>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</si>
  <si>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</si>
  <si>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</si>
  <si>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</si>
  <si>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</si>
  <si>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</si>
  <si>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</si>
  <si>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</si>
  <si>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</si>
  <si>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</si>
  <si>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</si>
  <si>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</si>
  <si>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</si>
  <si>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</si>
  <si>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</si>
  <si>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</si>
  <si>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</si>
  <si>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</si>
  <si>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</si>
  <si>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</si>
  <si>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</si>
  <si>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</si>
  <si>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</si>
  <si>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</si>
  <si>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</si>
  <si>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</si>
  <si>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</si>
  <si>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</si>
  <si>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</si>
  <si>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</si>
  <si>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</si>
  <si>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</si>
  <si>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</si>
  <si>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</si>
  <si>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</si>
  <si>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</si>
  <si>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</si>
  <si>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</si>
  <si>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</si>
  <si>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</si>
  <si>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</si>
  <si>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</si>
  <si>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</si>
  <si>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</si>
  <si>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</si>
  <si>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</si>
  <si>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</si>
  <si>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</si>
  <si>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</si>
  <si>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</si>
  <si>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</si>
  <si>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</si>
  <si>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</si>
  <si>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</si>
  <si>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</si>
  <si>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</si>
  <si>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</si>
  <si>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</si>
  <si>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</si>
  <si>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</si>
  <si>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</si>
  <si>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</si>
  <si>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</si>
  <si>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</si>
  <si>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</si>
  <si>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</si>
  <si>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</si>
  <si>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</si>
  <si>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</si>
  <si>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</si>
  <si>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</si>
  <si>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</si>
  <si>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</si>
  <si>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</si>
  <si>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</si>
  <si>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</si>
  <si>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</si>
  <si>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</si>
  <si>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</si>
  <si>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</si>
  <si>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</si>
  <si>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</si>
  <si>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</si>
  <si>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</si>
  <si>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</si>
  <si>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</si>
  <si>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</si>
  <si>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</si>
  <si>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</si>
  <si>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</si>
  <si>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</si>
  <si>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</si>
  <si>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</si>
  <si>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</si>
  <si>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</si>
  <si>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</si>
  <si>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</si>
  <si>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</si>
  <si>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</si>
  <si>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</si>
  <si>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</si>
  <si>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</si>
  <si>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</si>
  <si>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</si>
  <si>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</si>
  <si>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</si>
  <si>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</si>
  <si>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</si>
  <si>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</si>
  <si>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</si>
  <si>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</si>
  <si>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</si>
  <si>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</si>
  <si>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</si>
  <si>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</si>
  <si>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</si>
  <si>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</si>
  <si>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</si>
  <si>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</si>
  <si>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</si>
  <si>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</si>
  <si>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</si>
  <si>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</si>
  <si>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</si>
  <si>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</si>
  <si>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</si>
  <si>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</si>
  <si>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</si>
  <si>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</si>
  <si>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</si>
  <si>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</si>
  <si>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</si>
  <si>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</si>
  <si>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</si>
  <si>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</si>
  <si>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</si>
  <si>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</si>
  <si>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</si>
  <si>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</si>
  <si>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</si>
  <si>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</si>
  <si>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</si>
  <si>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</si>
  <si>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</si>
  <si>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</si>
  <si>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</si>
  <si>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</si>
  <si>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</si>
  <si>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</si>
  <si>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</si>
  <si>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</si>
  <si>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</si>
  <si>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</si>
  <si>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</si>
  <si>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</si>
  <si>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</si>
  <si>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</si>
  <si>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</si>
  <si>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</si>
  <si>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</si>
  <si>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</si>
  <si>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</si>
  <si>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</si>
  <si>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</si>
  <si>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</si>
  <si>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</si>
  <si>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</si>
  <si>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</si>
  <si>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</si>
  <si>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</si>
  <si>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</si>
  <si>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</si>
  <si>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</si>
  <si>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</si>
  <si>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</si>
  <si>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</si>
  <si>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</si>
  <si>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</si>
  <si>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</si>
  <si>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</si>
  <si>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</si>
  <si>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</si>
  <si>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</si>
  <si>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</si>
  <si>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</si>
  <si>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</si>
  <si>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</si>
  <si>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</si>
  <si>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</si>
  <si>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</si>
  <si>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</si>
  <si>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</si>
  <si>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</si>
  <si>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</si>
  <si>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</si>
  <si>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</si>
  <si>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</si>
  <si>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</si>
  <si>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</si>
  <si>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</si>
  <si>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</si>
  <si>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</si>
  <si>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</si>
  <si>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</si>
  <si>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</si>
  <si>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</si>
  <si>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</si>
  <si>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</si>
  <si>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</si>
  <si>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</si>
  <si>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</si>
  <si>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</si>
  <si>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</si>
  <si>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</si>
  <si>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</si>
  <si>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</si>
  <si>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</si>
  <si>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</si>
  <si>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</si>
  <si>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</si>
  <si>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</si>
  <si>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</si>
  <si>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</si>
  <si>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</si>
  <si>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</si>
  <si>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</si>
  <si>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</si>
  <si>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</si>
  <si>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</si>
  <si>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</si>
  <si>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</si>
  <si>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</si>
  <si>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</si>
  <si>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</si>
  <si>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</si>
  <si>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</si>
  <si>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</si>
  <si>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</si>
  <si>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</si>
  <si>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</si>
  <si>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</si>
  <si>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</si>
  <si>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</si>
  <si>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</si>
  <si>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</si>
  <si>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</si>
  <si>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</si>
  <si>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</si>
  <si>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</si>
  <si>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</si>
  <si>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</si>
  <si>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</si>
  <si>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</si>
  <si>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</si>
  <si>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</si>
  <si>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</si>
  <si>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</si>
  <si>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</si>
  <si>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</si>
  <si>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</si>
  <si>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</si>
  <si>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</si>
  <si>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</si>
  <si>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</si>
  <si>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</si>
  <si>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</si>
  <si>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</si>
  <si>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</si>
  <si>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</si>
  <si>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</si>
  <si>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</si>
  <si>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</si>
  <si>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</si>
  <si>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</si>
  <si>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</si>
  <si>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</si>
  <si>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</si>
  <si>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</si>
  <si>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</si>
  <si>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</si>
  <si>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</si>
  <si>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</si>
  <si>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</si>
  <si>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</si>
  <si>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</si>
  <si>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</si>
  <si>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</si>
  <si>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</si>
  <si>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</si>
  <si>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</si>
  <si>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</si>
  <si>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</si>
  <si>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</si>
  <si>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</si>
  <si>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</si>
  <si>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</si>
  <si>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</si>
  <si>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</si>
  <si>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</si>
  <si>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</si>
  <si>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</si>
  <si>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</si>
  <si>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</si>
  <si>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</si>
  <si>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</si>
  <si>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</si>
  <si>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</si>
  <si>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</si>
  <si>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</si>
  <si>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</si>
  <si>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</si>
  <si>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</si>
  <si>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</si>
  <si>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</si>
  <si>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</si>
  <si>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</si>
  <si>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</si>
  <si>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</si>
  <si>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</si>
  <si>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</si>
  <si>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</si>
  <si>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</si>
  <si>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</si>
  <si>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</si>
  <si>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</si>
  <si>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</si>
  <si>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</si>
  <si>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</si>
  <si>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</si>
  <si>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</si>
  <si>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</si>
  <si>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</si>
  <si>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</si>
  <si>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</si>
  <si>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</si>
  <si>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</si>
  <si>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</si>
  <si>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</si>
  <si>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</si>
  <si>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</si>
  <si>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</si>
  <si>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</si>
  <si>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</si>
  <si>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</si>
  <si>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</si>
  <si>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</si>
  <si>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</si>
  <si>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</si>
  <si>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</si>
  <si>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</si>
  <si>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</si>
  <si>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</si>
  <si>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</si>
  <si>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</si>
  <si>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</si>
  <si>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</si>
  <si>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</si>
  <si>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</si>
  <si>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</si>
  <si>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</si>
  <si>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</si>
  <si>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</si>
  <si>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</si>
  <si>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</si>
  <si>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</si>
  <si>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</si>
  <si>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</si>
  <si>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</si>
  <si>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</si>
  <si>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</si>
  <si>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</si>
  <si>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</si>
  <si>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</si>
  <si>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</si>
  <si>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</si>
  <si>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</si>
  <si>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</si>
  <si>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</si>
  <si>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</si>
  <si>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</si>
  <si>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</si>
  <si>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</si>
  <si>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</si>
  <si>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</si>
  <si>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</si>
  <si>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</si>
  <si>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</si>
  <si>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</si>
  <si>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</si>
  <si>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</si>
  <si>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</si>
  <si>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</si>
  <si>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</si>
  <si>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</si>
  <si>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</si>
  <si>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</si>
  <si>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</si>
  <si>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</si>
  <si>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</si>
  <si>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</si>
  <si>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</si>
  <si>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</si>
  <si>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</si>
  <si>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</si>
  <si>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</si>
  <si>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</si>
  <si>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</si>
  <si>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</si>
  <si>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</si>
  <si>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</si>
  <si>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</si>
  <si>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</si>
  <si>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</si>
  <si>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</si>
  <si>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</si>
  <si>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</si>
  <si>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</si>
  <si>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</si>
  <si>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</si>
  <si>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</si>
  <si>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</si>
  <si>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</si>
  <si>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</si>
  <si>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</si>
  <si>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</si>
  <si>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</si>
  <si>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</si>
  <si>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</si>
  <si>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</si>
  <si>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</si>
  <si>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</si>
  <si>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</si>
  <si>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</si>
  <si>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</si>
  <si>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</si>
  <si>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</si>
  <si>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</si>
  <si>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</si>
  <si>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</si>
  <si>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</si>
  <si>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</si>
  <si>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</si>
  <si>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</si>
  <si>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</si>
  <si>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</si>
  <si>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</si>
  <si>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</si>
  <si>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</si>
  <si>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</si>
  <si>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</si>
  <si>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</si>
  <si>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</si>
  <si>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</si>
  <si>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</si>
  <si>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</si>
  <si>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</si>
  <si>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</si>
  <si>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</si>
  <si>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</si>
  <si>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</si>
  <si>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</si>
  <si>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</si>
  <si>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</si>
  <si>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</si>
  <si>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</si>
  <si>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</si>
  <si>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</si>
  <si>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</si>
  <si>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</si>
  <si>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</si>
  <si>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</si>
  <si>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</si>
  <si>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</si>
  <si>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</si>
  <si>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</si>
  <si>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</si>
  <si>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</si>
  <si>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</si>
  <si>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</si>
  <si>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</si>
  <si>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</si>
  <si>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</si>
  <si>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</si>
  <si>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</si>
  <si>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</si>
  <si>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</si>
  <si>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</si>
  <si>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</si>
  <si>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</si>
  <si>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</si>
  <si>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</si>
  <si>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</si>
  <si>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</si>
  <si>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</si>
  <si>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</si>
  <si>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</si>
  <si>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</si>
  <si>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</si>
  <si>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</si>
  <si>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</si>
  <si>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</si>
  <si>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</si>
  <si>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</si>
  <si>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</si>
  <si>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</si>
  <si>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</si>
  <si>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</si>
  <si>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</si>
  <si>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</si>
  <si>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</si>
  <si>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</si>
  <si>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</si>
  <si>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</si>
  <si>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</si>
  <si>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</si>
  <si>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</si>
  <si>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</si>
  <si>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</si>
  <si>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</si>
  <si>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</si>
  <si>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</si>
  <si>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</si>
  <si>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</si>
  <si>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</si>
  <si>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</si>
  <si>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</si>
  <si>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</si>
  <si>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</si>
  <si>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</si>
  <si>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</si>
  <si>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</si>
  <si>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</si>
  <si>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</si>
  <si>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</si>
  <si>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</si>
  <si>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</si>
  <si>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</si>
  <si>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</si>
  <si>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</si>
  <si>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</si>
  <si>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</si>
  <si>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</si>
  <si>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</si>
  <si>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</si>
  <si>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</si>
  <si>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</si>
  <si>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</si>
  <si>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</si>
  <si>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</si>
  <si>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</si>
  <si>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</si>
  <si>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</si>
  <si>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</si>
  <si>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</si>
  <si>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</si>
  <si>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</si>
  <si>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</si>
  <si>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</si>
  <si>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</si>
  <si>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</si>
  <si>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</si>
  <si>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</si>
  <si>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</si>
  <si>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</si>
  <si>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</si>
  <si>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</si>
  <si>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</si>
  <si>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</si>
  <si>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</si>
  <si>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</si>
  <si>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</si>
  <si>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</si>
  <si>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</si>
  <si>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</si>
  <si>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</si>
  <si>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</si>
  <si>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</si>
  <si>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</si>
  <si>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</si>
  <si>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</si>
  <si>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</si>
  <si>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</si>
  <si>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</si>
  <si>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</si>
  <si>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</si>
  <si>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</si>
  <si>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</si>
  <si>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</si>
  <si>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</si>
  <si>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</si>
  <si>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</si>
  <si>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</si>
  <si>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</si>
  <si>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</si>
  <si>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</si>
  <si>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</si>
  <si>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</si>
  <si>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</si>
  <si>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</si>
  <si>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</si>
  <si>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</si>
  <si>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</si>
  <si>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</si>
  <si>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</si>
  <si>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</si>
  <si>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</si>
  <si>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</si>
  <si>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</si>
  <si>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</si>
  <si>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</si>
  <si>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</si>
  <si>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</si>
  <si>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</si>
  <si>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</si>
  <si>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</si>
  <si>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</si>
  <si>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</si>
  <si>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</si>
  <si>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</si>
  <si>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</si>
  <si>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</si>
  <si>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</si>
  <si>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</si>
  <si>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</si>
  <si>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</si>
  <si>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</si>
  <si>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</si>
  <si>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</si>
  <si>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</si>
  <si>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</si>
  <si>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</si>
  <si>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</si>
  <si>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</si>
  <si>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</si>
  <si>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</si>
  <si>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</si>
  <si>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</si>
  <si>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</si>
  <si>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</si>
  <si>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</si>
  <si>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</si>
  <si>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</si>
  <si>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</si>
  <si>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</si>
  <si>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</si>
  <si>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</si>
  <si>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</si>
  <si>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</si>
  <si>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</si>
  <si>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</si>
  <si>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</si>
  <si>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</si>
  <si>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</si>
  <si>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</si>
  <si>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</si>
  <si>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</si>
  <si>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</si>
  <si>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</si>
  <si>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</si>
  <si>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</si>
  <si>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</si>
  <si>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</si>
  <si>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</si>
  <si>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</si>
  <si>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</si>
  <si>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</si>
  <si>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</si>
  <si>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</si>
  <si>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</si>
  <si>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</si>
  <si>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</si>
  <si>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</si>
  <si>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</si>
  <si>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</si>
  <si>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</si>
  <si>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</si>
  <si>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</si>
  <si>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</si>
  <si>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</si>
  <si>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</si>
  <si>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</si>
  <si>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</si>
  <si>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</si>
  <si>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</si>
  <si>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</si>
  <si>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</si>
  <si>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</si>
  <si>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</si>
  <si>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</si>
  <si>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</si>
  <si>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</si>
  <si>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</si>
  <si>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</si>
  <si>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</si>
  <si>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</si>
  <si>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</si>
  <si>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</si>
  <si>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</si>
  <si>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</si>
  <si>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</si>
  <si>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</si>
  <si>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</si>
  <si>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</si>
  <si>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</si>
  <si>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</si>
  <si>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</si>
  <si>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</si>
  <si>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</si>
  <si>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</si>
  <si>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</si>
  <si>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</si>
  <si>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</si>
  <si>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</si>
  <si>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</si>
  <si>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</si>
  <si>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</si>
  <si>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</si>
  <si>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</si>
  <si>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</si>
  <si>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</si>
  <si>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</si>
  <si>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</si>
  <si>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</si>
  <si>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</si>
  <si>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</si>
  <si>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</si>
  <si>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</si>
  <si>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</si>
  <si>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</si>
  <si>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</si>
  <si>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</si>
  <si>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</si>
  <si>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</si>
  <si>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</si>
  <si>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</si>
  <si>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</si>
  <si>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</si>
  <si>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</si>
  <si>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</si>
  <si>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</si>
  <si>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</si>
  <si>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</si>
  <si>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</si>
  <si>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</si>
  <si>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</si>
  <si>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</si>
  <si>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</si>
  <si>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</si>
  <si>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</si>
  <si>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</si>
  <si>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</si>
  <si>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</si>
  <si>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</si>
  <si>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</si>
  <si>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</si>
  <si>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</si>
  <si>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</si>
  <si>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</si>
  <si>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</si>
  <si>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</si>
  <si>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</si>
  <si>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</si>
  <si>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</si>
  <si>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</si>
  <si>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</si>
  <si>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</si>
  <si>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</si>
  <si>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</si>
  <si>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</si>
  <si>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</si>
  <si>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</si>
  <si>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</si>
  <si>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</si>
  <si>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</si>
  <si>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</si>
  <si>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</si>
  <si>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</si>
  <si>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</si>
  <si>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</si>
  <si>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</si>
  <si>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</si>
  <si>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</si>
  <si>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</si>
  <si>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</si>
  <si>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</si>
  <si>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</si>
  <si>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</si>
  <si>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</si>
  <si>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</si>
  <si>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</si>
  <si>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</si>
  <si>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</si>
  <si>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</si>
  <si>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</si>
  <si>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</si>
  <si>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</si>
  <si>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</si>
  <si>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</si>
  <si>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</si>
  <si>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</si>
  <si>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</si>
  <si>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</si>
  <si>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</si>
  <si>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</si>
  <si>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</si>
  <si>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</si>
  <si>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</si>
  <si>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</si>
  <si>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</si>
  <si>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</si>
  <si>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</si>
  <si>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</si>
  <si>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</si>
  <si>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</si>
  <si>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</si>
  <si>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</si>
  <si>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</si>
  <si>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</si>
  <si>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</si>
  <si>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</si>
  <si>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</si>
  <si>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</si>
  <si>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</si>
  <si>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</si>
  <si>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</si>
  <si>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</si>
  <si>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</si>
  <si>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</si>
  <si>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</si>
  <si>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</si>
  <si>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</si>
  <si>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</si>
  <si>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</si>
  <si>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</si>
  <si>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</si>
  <si>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</si>
  <si>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</si>
  <si>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</si>
  <si>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</si>
  <si>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</si>
  <si>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</si>
  <si>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</si>
  <si>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</si>
  <si>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</si>
  <si>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</si>
  <si>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</si>
  <si>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</si>
  <si>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</si>
  <si>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</si>
  <si>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</si>
  <si>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</si>
  <si>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</si>
  <si>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</si>
  <si>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</si>
  <si>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</si>
  <si>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</si>
  <si>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</si>
  <si>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</si>
  <si>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</si>
  <si>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</si>
  <si>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</si>
  <si>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</si>
  <si>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</si>
  <si>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</si>
  <si>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</si>
  <si>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</si>
  <si>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</si>
  <si>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</si>
  <si>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</si>
  <si>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</si>
  <si>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</si>
  <si>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</si>
  <si>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</si>
  <si>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</si>
  <si>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</si>
  <si>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</si>
  <si>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</si>
  <si>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</si>
  <si>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</si>
  <si>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</si>
  <si>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</si>
  <si>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</si>
  <si>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</si>
  <si>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</si>
  <si>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</si>
  <si>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</si>
  <si>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</si>
  <si>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</si>
  <si>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</si>
  <si>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</si>
  <si>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</si>
  <si>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</si>
  <si>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</si>
  <si>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</si>
  <si>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</si>
  <si>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</si>
  <si>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</si>
  <si>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</si>
  <si>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</si>
  <si>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</si>
  <si>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</si>
  <si>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</si>
  <si>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</si>
  <si>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</si>
  <si>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</si>
  <si>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</si>
  <si>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</si>
  <si>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</si>
  <si>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</si>
  <si>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</si>
  <si>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</si>
  <si>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</si>
  <si>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</si>
  <si>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</si>
  <si>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</si>
  <si>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</si>
  <si>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</si>
  <si>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</si>
  <si>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</si>
  <si>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</si>
  <si>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</si>
  <si>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</si>
  <si>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</si>
  <si>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</si>
  <si>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</si>
  <si>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</si>
  <si>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</si>
  <si>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</si>
  <si>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</si>
  <si>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</si>
  <si>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</si>
  <si>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</si>
  <si>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</si>
  <si>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</si>
  <si>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</si>
  <si>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</si>
  <si>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</si>
  <si>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</si>
  <si>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</si>
  <si>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</si>
  <si>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</si>
  <si>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</si>
  <si>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</si>
  <si>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</si>
  <si>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</si>
  <si>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</si>
  <si>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</si>
  <si>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</si>
  <si>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</si>
  <si>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</si>
  <si>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</si>
  <si>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</si>
  <si>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</si>
  <si>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</si>
  <si>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</si>
  <si>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</si>
  <si>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</si>
  <si>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</si>
  <si>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</si>
  <si>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</si>
  <si>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</si>
  <si>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</si>
  <si>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</si>
  <si>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</si>
  <si>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</si>
  <si>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</si>
  <si>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</si>
  <si>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</si>
  <si>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</si>
  <si>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</si>
  <si>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</si>
  <si>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</si>
  <si>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</si>
  <si>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</si>
  <si>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</si>
  <si>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</si>
  <si>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</si>
  <si>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</si>
  <si>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</si>
  <si>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</si>
  <si>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</si>
  <si>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</si>
  <si>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</si>
  <si>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</si>
  <si>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</si>
  <si>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</si>
  <si>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</si>
  <si>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</si>
  <si>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</si>
  <si>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</si>
  <si>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</si>
  <si>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</si>
  <si>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</si>
  <si>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</si>
  <si>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</si>
  <si>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</si>
  <si>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</si>
  <si>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</si>
  <si>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</si>
  <si>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</si>
  <si>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</si>
  <si>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</si>
  <si>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</si>
  <si>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</si>
  <si>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</si>
  <si>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</si>
  <si>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</si>
  <si>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</si>
  <si>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</si>
  <si>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</si>
  <si>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</si>
  <si>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</si>
  <si>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</si>
  <si>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</si>
  <si>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</si>
  <si>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</si>
  <si>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</si>
  <si>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</si>
  <si>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</si>
  <si>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</si>
  <si>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</si>
  <si>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</si>
  <si>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</si>
  <si>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</si>
  <si>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</si>
  <si>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</si>
  <si>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</si>
  <si>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</si>
  <si>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</si>
  <si>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</si>
  <si>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</si>
  <si>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</si>
  <si>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</si>
  <si>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</si>
  <si>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</si>
  <si>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</si>
  <si>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</si>
  <si>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</si>
  <si>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</si>
  <si>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</si>
  <si>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</si>
  <si>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</si>
  <si>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</si>
  <si>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</si>
  <si>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</si>
  <si>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</si>
  <si>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</si>
  <si>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</si>
  <si>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</si>
  <si>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</si>
  <si>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</si>
  <si>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</si>
  <si>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</si>
  <si>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</si>
  <si>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</si>
  <si>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</si>
  <si>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</si>
  <si>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</si>
  <si>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</si>
  <si>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</si>
  <si>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</si>
  <si>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</si>
  <si>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</si>
  <si>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</si>
  <si>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</si>
  <si>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</si>
  <si>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</si>
  <si>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</si>
  <si>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</si>
  <si>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</si>
  <si>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</si>
  <si>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</si>
  <si>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</si>
  <si>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</si>
  <si>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</si>
  <si>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</si>
  <si>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</si>
  <si>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</si>
  <si>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</si>
  <si>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</si>
  <si>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</si>
  <si>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</si>
  <si>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</si>
  <si>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</si>
  <si>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</si>
  <si>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</si>
  <si>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</si>
  <si>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</si>
  <si>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</si>
  <si>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</si>
  <si>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</si>
  <si>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</si>
  <si>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</si>
  <si>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</si>
  <si>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</si>
  <si>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</si>
  <si>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</si>
  <si>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</si>
  <si>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</si>
  <si>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</si>
  <si>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</si>
  <si>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</si>
  <si>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</si>
  <si>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</si>
  <si>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</si>
  <si>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</si>
  <si>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</si>
  <si>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</si>
  <si>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</si>
  <si>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</si>
  <si>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</si>
  <si>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</si>
  <si>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</si>
  <si>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</si>
  <si>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</si>
  <si>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</si>
  <si>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</si>
  <si>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</si>
  <si>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</si>
  <si>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</si>
  <si>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</si>
  <si>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</si>
  <si>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</si>
  <si>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</si>
  <si>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</si>
  <si>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</si>
  <si>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</si>
  <si>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</si>
  <si>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</si>
  <si>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</si>
  <si>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</si>
  <si>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</si>
  <si>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</si>
  <si>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</si>
  <si>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</si>
  <si>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</si>
  <si>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</si>
  <si>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</si>
  <si>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</si>
  <si>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</si>
  <si>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</si>
  <si>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</si>
  <si>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</si>
  <si>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</si>
  <si>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</si>
  <si>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</si>
  <si>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</si>
  <si>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</si>
  <si>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</si>
  <si>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</si>
  <si>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</si>
  <si>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</si>
  <si>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</si>
  <si>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</si>
  <si>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</si>
  <si>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</si>
  <si>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</si>
  <si>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</si>
  <si>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</si>
  <si>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</si>
  <si>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</si>
  <si>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</si>
  <si>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</si>
  <si>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</si>
  <si>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</si>
  <si>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</si>
  <si>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</si>
  <si>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</si>
  <si>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</si>
  <si>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</si>
  <si>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</si>
  <si>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</si>
  <si>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</si>
  <si>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</si>
  <si>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</si>
  <si>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</si>
  <si>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</si>
  <si>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</si>
  <si>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</si>
  <si>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</si>
  <si>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</si>
  <si>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</si>
  <si>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</si>
  <si>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</si>
  <si>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</si>
  <si>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</si>
  <si>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</si>
  <si>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</si>
  <si>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</si>
  <si>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</si>
  <si>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</si>
  <si>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</si>
  <si>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</si>
  <si>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</si>
  <si>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</si>
  <si>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</si>
  <si>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</si>
  <si>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</si>
  <si>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</si>
  <si>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</si>
  <si>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</si>
  <si>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</si>
  <si>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</si>
  <si>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</si>
  <si>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</si>
  <si>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</si>
  <si>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</si>
  <si>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</si>
  <si>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</si>
  <si>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</si>
  <si>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</si>
  <si>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</si>
  <si>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</si>
  <si>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</si>
  <si>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</si>
  <si>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</si>
  <si>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</si>
  <si>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</si>
  <si>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</si>
  <si>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</si>
  <si>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</si>
  <si>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</si>
  <si>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</si>
  <si>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</si>
  <si>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</si>
  <si>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</si>
  <si>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</si>
  <si>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</si>
  <si>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</si>
  <si>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</si>
  <si>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</si>
  <si>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</si>
  <si>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</si>
  <si>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</si>
  <si>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</si>
  <si>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</si>
  <si>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</si>
  <si>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</si>
  <si>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</si>
  <si>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</si>
  <si>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</si>
  <si>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</si>
  <si>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</si>
  <si>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</si>
  <si>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</si>
  <si>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</si>
  <si>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</si>
  <si>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</si>
  <si>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</si>
  <si>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</si>
  <si>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</si>
  <si>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</si>
  <si>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</si>
  <si>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</si>
  <si>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</si>
  <si>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</si>
  <si>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</si>
  <si>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</si>
  <si>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</si>
  <si>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</si>
  <si>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</si>
  <si>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</si>
  <si>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</si>
  <si>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</si>
  <si>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</si>
  <si>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</si>
  <si>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</si>
  <si>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</si>
  <si>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</si>
  <si>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</si>
  <si>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</si>
  <si>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</si>
  <si>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</si>
  <si>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</si>
  <si>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</si>
  <si>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</si>
  <si>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</si>
  <si>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</si>
  <si>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</si>
  <si>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</si>
  <si>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</si>
  <si>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</si>
  <si>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</si>
  <si>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</si>
  <si>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</si>
  <si>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</si>
  <si>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</si>
  <si>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</si>
  <si>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</si>
  <si>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</si>
  <si>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</si>
  <si>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</si>
  <si>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</si>
  <si>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</si>
  <si>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</si>
  <si>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</si>
  <si>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</si>
  <si>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</si>
  <si>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</si>
  <si>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</si>
  <si>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</si>
  <si>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</si>
  <si>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</si>
  <si>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</si>
  <si>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</si>
  <si>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</si>
  <si>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</si>
  <si>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</si>
  <si>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</si>
  <si>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</si>
  <si>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</si>
  <si>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</si>
  <si>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</si>
  <si>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</si>
  <si>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</si>
  <si>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</si>
  <si>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</si>
  <si>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</si>
  <si>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</si>
  <si>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</si>
  <si>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</si>
  <si>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</si>
  <si>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</si>
  <si>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</si>
  <si>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</si>
  <si>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</si>
  <si>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</si>
  <si>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</si>
  <si>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</si>
  <si>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</si>
  <si>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</si>
  <si>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</si>
  <si>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</si>
  <si>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</si>
  <si>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</si>
  <si>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</si>
  <si>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</si>
  <si>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</si>
  <si>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</si>
  <si>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</si>
  <si>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</si>
  <si>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</si>
  <si>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</si>
  <si>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</si>
  <si>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</si>
  <si>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</si>
  <si>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</si>
  <si>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</si>
  <si>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</si>
  <si>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</si>
  <si>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</si>
  <si>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</si>
  <si>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</si>
  <si>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</si>
  <si>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</si>
  <si>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</si>
  <si>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</si>
  <si>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</si>
  <si>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</si>
  <si>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</si>
  <si>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</si>
  <si>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</si>
  <si>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</si>
  <si>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</si>
  <si>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</si>
  <si>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</si>
  <si>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</si>
  <si>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</si>
  <si>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</si>
  <si>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</si>
  <si>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</si>
  <si>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</si>
  <si>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</si>
  <si>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</si>
  <si>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</si>
  <si>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</si>
  <si>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</si>
  <si>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</si>
  <si>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</si>
  <si>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</si>
  <si>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</si>
  <si>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</si>
  <si>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</si>
  <si>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</si>
  <si>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</si>
  <si>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</si>
  <si>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</si>
  <si>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</si>
  <si>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</si>
  <si>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</si>
  <si>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</si>
  <si>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</si>
  <si>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</si>
  <si>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</si>
  <si>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</si>
  <si>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</si>
  <si>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</si>
  <si>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</si>
  <si>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</si>
  <si>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</si>
  <si>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</si>
  <si>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</si>
  <si>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</si>
  <si>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</si>
  <si>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</si>
  <si>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</si>
  <si>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</si>
  <si>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</si>
  <si>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</si>
  <si>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</si>
  <si>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</si>
  <si>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</si>
  <si>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</si>
  <si>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</si>
  <si>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</si>
  <si>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</si>
  <si>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</si>
  <si>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</si>
  <si>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</si>
  <si>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</si>
  <si>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</si>
  <si>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</si>
  <si>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</si>
  <si>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</si>
  <si>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</si>
  <si>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</si>
  <si>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</si>
  <si>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</si>
  <si>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</si>
  <si>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</si>
  <si>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</si>
  <si>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</si>
  <si>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</si>
  <si>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</si>
  <si>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</si>
  <si>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</si>
  <si>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</si>
  <si>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</si>
  <si>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</si>
  <si>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</si>
  <si>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</si>
  <si>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</si>
  <si>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</si>
  <si>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</si>
  <si>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</si>
  <si>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</si>
  <si>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</si>
  <si>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</si>
  <si>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</si>
  <si>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</si>
  <si>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</si>
  <si>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</si>
  <si>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</si>
  <si>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</si>
  <si>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</si>
  <si>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</si>
  <si>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</si>
  <si>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</si>
  <si>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</si>
  <si>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</si>
  <si>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</si>
  <si>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</si>
  <si>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</si>
  <si>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</si>
  <si>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</si>
  <si>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</si>
  <si>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</si>
  <si>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</si>
  <si>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</si>
  <si>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</si>
  <si>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</si>
  <si>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</si>
  <si>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</si>
  <si>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</si>
  <si>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</si>
  <si>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</si>
  <si>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</si>
  <si>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</si>
  <si>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</si>
  <si>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</si>
  <si>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</si>
  <si>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</si>
  <si>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</si>
  <si>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</si>
  <si>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</si>
  <si>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</si>
  <si>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</si>
  <si>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</si>
  <si>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</si>
  <si>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</si>
  <si>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</si>
  <si>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</si>
  <si>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</si>
  <si>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</si>
  <si>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</si>
  <si>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</si>
  <si>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</si>
  <si>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</si>
  <si>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</si>
  <si>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</si>
  <si>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</si>
  <si>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</si>
  <si>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</si>
  <si>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</si>
  <si>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</si>
  <si>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</si>
  <si>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</si>
  <si>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</si>
  <si>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</si>
  <si>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</si>
  <si>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</si>
  <si>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</si>
  <si>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</si>
  <si>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</si>
  <si>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</si>
  <si>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</si>
  <si>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</si>
  <si>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</si>
  <si>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</si>
  <si>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</si>
  <si>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</si>
  <si>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</si>
  <si>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</si>
  <si>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</si>
  <si>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</si>
  <si>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</si>
  <si>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</si>
  <si>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</si>
  <si>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</si>
  <si>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</si>
  <si>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</si>
  <si>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</si>
  <si>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</si>
  <si>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</si>
  <si>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</si>
  <si>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</si>
  <si>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</si>
  <si>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</si>
  <si>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</si>
  <si>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</si>
  <si>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</si>
  <si>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</si>
  <si>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</si>
  <si>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</si>
  <si>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</si>
  <si>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</si>
  <si>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</si>
  <si>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</si>
  <si>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</si>
  <si>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</si>
  <si>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</si>
  <si>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</si>
  <si>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</si>
  <si>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</si>
  <si>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</si>
  <si>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</si>
  <si>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</si>
  <si>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</si>
  <si>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</si>
  <si>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</si>
  <si>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</si>
  <si>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</si>
  <si>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</si>
  <si>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</si>
  <si>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</si>
  <si>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</si>
  <si>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</si>
  <si>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</si>
  <si>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</si>
  <si>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</si>
  <si>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</si>
  <si>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</si>
  <si>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</si>
  <si>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</si>
  <si>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</si>
  <si>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</si>
  <si>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</si>
  <si>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</si>
  <si>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</si>
  <si>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</si>
  <si>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</si>
  <si>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</si>
  <si>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</si>
  <si>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</si>
  <si>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</si>
  <si>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</si>
  <si>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</si>
  <si>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</si>
  <si>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</si>
  <si>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</si>
  <si>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</si>
  <si>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</si>
  <si>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</si>
  <si>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</si>
  <si>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</si>
  <si>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</si>
  <si>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</si>
  <si>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</si>
  <si>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</si>
  <si>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</si>
  <si>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</si>
  <si>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</si>
  <si>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</si>
  <si>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</si>
  <si>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</si>
  <si>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</si>
  <si>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</si>
  <si>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</si>
  <si>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</si>
  <si>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</si>
  <si>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</si>
  <si>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</si>
  <si>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</si>
  <si>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</si>
  <si>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</si>
  <si>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</si>
  <si>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</si>
  <si>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</si>
  <si>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</si>
  <si>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</si>
  <si>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</si>
  <si>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</si>
  <si>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</si>
  <si>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</si>
  <si>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</si>
  <si>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</si>
  <si>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</si>
  <si>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</si>
  <si>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</si>
  <si>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</si>
  <si>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</si>
  <si>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</si>
  <si>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</si>
  <si>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</si>
  <si>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</si>
  <si>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</si>
  <si>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</si>
  <si>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</si>
  <si>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</si>
  <si>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</si>
  <si>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</si>
  <si>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</si>
  <si>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</si>
  <si>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</si>
  <si>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</si>
  <si>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</si>
  <si>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</si>
  <si>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</si>
  <si>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</si>
  <si>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</si>
  <si>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</si>
  <si>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</si>
  <si>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</si>
  <si>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</si>
  <si>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</si>
  <si>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</si>
  <si>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</si>
  <si>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</si>
  <si>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</si>
  <si>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</si>
  <si>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</si>
  <si>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</si>
  <si>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</si>
  <si>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</si>
  <si>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</si>
  <si>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</si>
  <si>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</si>
  <si>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</si>
  <si>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</si>
  <si>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</si>
  <si>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</si>
  <si>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</si>
  <si>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</si>
  <si>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</si>
  <si>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</si>
  <si>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</si>
  <si>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</si>
  <si>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</si>
  <si>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</si>
  <si>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</si>
  <si>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</si>
  <si>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</si>
  <si>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</si>
  <si>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</si>
  <si>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</si>
  <si>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</si>
  <si>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</si>
  <si>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</si>
  <si>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</si>
  <si>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</si>
  <si>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</si>
  <si>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</si>
  <si>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</si>
  <si>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</si>
  <si>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</si>
  <si>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</si>
  <si>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</si>
  <si>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</si>
  <si>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</si>
  <si>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</si>
  <si>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</si>
  <si>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</si>
  <si>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</si>
  <si>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</si>
  <si>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</si>
  <si>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</si>
  <si>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</si>
  <si>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</si>
  <si>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</si>
  <si>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</si>
  <si>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</si>
  <si>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</si>
  <si>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</si>
  <si>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</si>
  <si>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</si>
  <si>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</si>
  <si>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</si>
  <si>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</si>
  <si>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</si>
  <si>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</si>
  <si>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</si>
  <si>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</si>
  <si>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</si>
  <si>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</si>
  <si>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</si>
  <si>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</si>
  <si>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</si>
  <si>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</si>
  <si>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</si>
  <si>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</si>
  <si>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t>
  </si>
  <si>
    <t>PCM-20251125-00000407</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</si>
  <si>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</si>
  <si>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</si>
  <si>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</si>
  <si>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</si>
  <si>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</si>
  <si>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</si>
  <si>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</si>
  <si>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</si>
  <si>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</si>
  <si>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</si>
  <si>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</si>
  <si>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</si>
  <si>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</si>
  <si>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</si>
  <si>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</si>
  <si>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</si>
  <si>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</si>
  <si>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</si>
  <si>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</si>
  <si>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</si>
  <si>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</si>
  <si>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</si>
  <si>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</si>
  <si>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</si>
  <si>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</si>
  <si>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</si>
  <si>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</si>
  <si>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</si>
  <si>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</si>
  <si>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</si>
  <si>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</si>
  <si>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</si>
  <si>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</si>
  <si>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</si>
  <si>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</si>
  <si>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</si>
  <si>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</si>
  <si>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</si>
  <si>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</si>
  <si>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</si>
  <si>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</si>
  <si>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</si>
  <si>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</si>
  <si>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</si>
  <si>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</si>
  <si>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</si>
  <si>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</si>
  <si>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</si>
  <si>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</si>
  <si>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</si>
  <si>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</si>
  <si>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</si>
  <si>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</si>
  <si>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</si>
  <si>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</si>
  <si>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</si>
  <si>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</si>
  <si>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</si>
  <si>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</si>
  <si>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</si>
  <si>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</si>
  <si>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</si>
  <si>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</si>
  <si>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</si>
  <si>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</si>
  <si>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</si>
  <si>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</si>
  <si>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</si>
  <si>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</si>
  <si>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</si>
  <si>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</si>
  <si>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</si>
  <si>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</si>
  <si>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</si>
  <si>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</si>
  <si>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</si>
  <si>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</si>
  <si>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</si>
  <si>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</si>
  <si>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</si>
  <si>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</si>
  <si>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</si>
  <si>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</si>
  <si>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</si>
  <si>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</si>
  <si>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</si>
  <si>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</si>
  <si>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</si>
  <si>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</si>
  <si>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PCM-20251125-00000491</t>
  </si>
  <si>
    <t>EM team on the way ETA 45 min</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</si>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</sst>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3" dataDxfId="172" headerRowBorderDxfId="170" tableBorderDxfId="171" totalsRowBorderDxfId="169">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323.3943495370404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10025</v>
      </c>
      <c r="E3" s="130" t="s">
        <v>39021</v>
      </c>
      <c r="F3" s="131">
        <v>45986.254976851851</v>
      </c>
      <c r="G3" s="132">
        <f ca="1">IFERROR(NOW()-F3,"-")</f>
        <v>8.7798611115431413E-2</v>
      </c>
      <c r="H3" s="131">
        <v>45986.185196759259</v>
      </c>
      <c r="I3" s="129" t="str">
        <f>IFERROR(VLOOKUP(D3,DB!A:F,6,0),"")</f>
        <v>SCECO</v>
      </c>
      <c r="J3" s="129" t="str">
        <f>IFERROR(VLOOKUP(D3,DB!A:G,7,0),"")</f>
        <v>Dead</v>
      </c>
      <c r="K3" s="133" t="s">
        <v>39024</v>
      </c>
      <c r="L3" s="134" t="str">
        <f>IFERROR(VLOOKUP(D3,DB!A:I,9,0),"")</f>
        <v>Latis</v>
      </c>
    </row>
    <row r="4" spans="1:15" ht="15" customHeight="1">
      <c r="A4" s="128" t="s">
        <v>39025</v>
      </c>
      <c r="B4" s="129" t="str">
        <f>IFERROR(VLOOKUP(D4,DB!A:K,11,0),"")</f>
        <v>R1</v>
      </c>
      <c r="C4" s="129">
        <v>1</v>
      </c>
      <c r="D4" s="127" t="s">
        <v>8705</v>
      </c>
      <c r="E4" s="130" t="s">
        <v>39021</v>
      </c>
      <c r="F4" s="131">
        <v>45986.267187500001</v>
      </c>
      <c r="G4" s="132">
        <f ca="1">IFERROR(NOW()-F4,"-")</f>
        <v>7.558796296507353E-2</v>
      </c>
      <c r="H4" s="131">
        <v>45986.262384259258</v>
      </c>
      <c r="I4" s="129" t="str">
        <f>IFERROR(VLOOKUP(D4,DB!A:F,6,0),"")</f>
        <v>Power Cube</v>
      </c>
      <c r="J4" s="129" t="str">
        <f>IFERROR(VLOOKUP(D4,DB!A:G,7,0),"")</f>
        <v>No BB Design+Weak</v>
      </c>
      <c r="K4" s="133" t="s">
        <v>39026</v>
      </c>
      <c r="L4" s="134" t="str">
        <f>IFERROR(VLOOKUP(D4,DB!A:I,9,0),"")</f>
        <v>Latis</v>
      </c>
    </row>
    <row r="5" spans="1:15" ht="15" customHeight="1">
      <c r="A5" s="153"/>
      <c r="B5" s="152" t="str">
        <f>IFERROR(VLOOKUP(D5,DB!A:K,11,0),"")</f>
        <v/>
      </c>
      <c r="C5" s="129"/>
      <c r="D5" s="127"/>
      <c r="E5" s="130"/>
      <c r="F5" s="131"/>
      <c r="G5" s="132">
        <f ca="1">IFERROR(NOW()-F5,"-")</f>
        <v>45986.342775462967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45986.342775462967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45986.342775462967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45986.342775462967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45986.342775462967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45986.342775462967</v>
      </c>
      <c r="H10" s="131"/>
      <c r="I10" s="129" t="str">
        <f>IFERROR(VLOOKUP(D10,DB!A:F,6,0),"")</f>
        <v/>
      </c>
      <c r="J10" s="129" t="str">
        <f>IFERROR(VLOOKUP(D10,DB!A:G,7,0),"")</f>
        <v/>
      </c>
      <c r="K10" s="133"/>
      <c r="L10" s="134" t="str">
        <f>IFERROR(VLOOKUP(D10,DB!A:I,9,0),"")</f>
        <v/>
      </c>
    </row>
    <row r="11" spans="1:15" s="64" customFormat="1" ht="15" customHeight="1">
      <c r="A11" s="153"/>
      <c r="B11" s="152" t="str">
        <f>IFERROR(VLOOKUP(D11,DB!A:K,11,0),"")</f>
        <v/>
      </c>
      <c r="C11" s="152"/>
      <c r="D11" s="59"/>
      <c r="E11" s="151"/>
      <c r="F11" s="150"/>
      <c r="G11" s="149">
        <f ca="1">IFERROR(NOW()-F11,"-")</f>
        <v>45986.342775462967</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45986.342775462967</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45986.342775462967</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45986.342775462967</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45986.342775462967</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45986.342775462967</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45986.342775462967</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45986.342775462967</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45986.342775462967</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45986.342775462967</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45986.342775462967</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45986.342775462967</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45986.342775462967</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45986.342775462967</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45986.342775462967</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45986.342775462967</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45986.342775462967</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45986.342775462967</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45986.342775462967</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45986.342775462967</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45986.342775462967</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45986.342775462967</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45986.342775462967</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45986.342775462967</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45986.342775462967</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45986.342775462967</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45986.342775462967</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45986.342775462967</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45986.342775462967</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45986.342775462967</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45986.342775462967</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45986.342775462967</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45986.342775462967</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45986.342775462967</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45986.342775462967</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45986.342775462967</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45986.342775462967</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45986.342775462967</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45986.342775462967</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45986.342775462967</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45986.342775462967</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45986.342775462967</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45986.342775462967</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45986.342775462967</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45986.342775462967</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45986.342775462967</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45986.342775462967</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45986.342775462967</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45986.342775462967</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45986.342775462967</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45986.342775462967</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45986.342775462967</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45986.342775462967</v>
      </c>
      <c r="H63" s="150"/>
      <c r="I63" s="152" t="str">
        <f>IFERROR(VLOOKUP(D63,DB!A:F,6,0),"")</f>
        <v/>
      </c>
      <c r="J63" s="152" t="str">
        <f>IFERROR(VLOOKUP(D63,DB!A:G,7,0),"")</f>
        <v/>
      </c>
      <c r="K63" s="148"/>
      <c r="L63" s="147" t="str">
        <f>IFERROR(VLOOKUP(D63,DB!A:I,9,0),"")</f>
        <v/>
      </c>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sheetData>
  <customSheetViews>
    <customSheetView guid="{F6042A99-DD27-4453-835D-0834D95730CC}" filter="1" showAutoFilter="1">
      <pageMargins left="0" right="0" top="0" bottom="0" header="0" footer="0"/>
      <autoFilter ref="B1:M1" xr:uid="{05844806-0C07-4318-9F02-D1A6BFAF62B8}"/>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161.34293750000506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1.9553564814850688</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0.47974305556272157</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45986.342775462967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45986.342775462967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45986.342775462967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45986.342775462967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45986.342775462967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45986.342775462967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45986.342775462967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45986.342775462967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45986.342775462967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45986.342775462967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45986.342775462967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45986.342775462967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45986.342775462967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45986.342775462967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45986.342775462967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45986.342775462967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45986.342775462967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45986.342775462967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45986.342775462967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45986.342775462967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45986.342775462967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45986.342775462967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45986.342775462967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45986.342775462967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45986.342775462967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45986.342775462967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45986.342775462967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45986.342775462967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45986.342775462967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45986.342775462967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45986.342775462967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45986.342775462967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45986.342775462967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45986.342775462967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45986.342775462967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45986.342775462967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45986.342775462967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45986.342775462967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45986.342775462967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45986.342775462967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45986.342775462967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45986.342775462967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45986.342775462967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45986.342775462967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45986.342775462967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45986.342775462967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45986.342775462967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45986.342775462967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45986.342775462967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45986.342775462967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45986.342775462967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45986.342775462967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45986.342775462967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45986.342775462967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45986.342775462967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45986.342775462967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45986.342775462967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45986.342775462967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45986.342775462967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45986.342775462967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45986.342775462967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45986.342775462967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45986.342775462967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45986.342775462967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45986.342775462967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45986.342775462967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45986.342775462967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45986.342775462967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45986.342775462967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45986.342775462967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45986.342775462967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45986.342775462967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45986.342775462967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45986.342775462967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45986.342775462967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45986.342775462967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45986.342775462967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45986.342775462967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45986.342775462967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45986.342775462967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45986.342775462967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45986.342775462967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45986.342775462967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45986.342775462967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45986.342775462967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45986.342775462967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45986.342775462967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45986.342775462967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45986.342775462967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45986.342775462967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45986.342775462967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45986.342775462967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45986.342775462967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45986.342775462967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45986.342775462967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45986.342775462967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45986.342775462967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45986.342775462967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45986.342775462967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45986.342775462967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45986.342775462967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45986.342775462967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45986.342775462967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45986.342775462967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45986.342775462967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45986.342775462967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45986.342775462967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45986.342775462967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45986.342775462967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45986.342775462967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45986.342775462967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45986.342775462967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45986.342775462967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45986.342775462967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45986.342775462967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45986.342775462967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45986.342775462967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45986.342775462967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45986.342775462967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45986.342775462967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45986.342775462967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45986.342775462967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45986.342775462967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39115</v>
      </c>
      <c r="B2" s="61" t="str">
        <f>IFERROR(VLOOKUP(D2,DB!A:K,11,0),"")</f>
        <v>R3</v>
      </c>
      <c r="C2" s="18">
        <v>2</v>
      </c>
      <c r="D2" s="18" t="s">
        <v>21223</v>
      </c>
      <c r="E2" s="18" t="s">
        <v>39104</v>
      </c>
      <c r="F2" s="20">
        <v>45986.308900462966</v>
      </c>
      <c r="G2" s="21">
        <f t="shared" ref="G2:G46" ca="1" si="0">IFERROR(NOW()-F2,"-")</f>
        <v>3.387500000098953E-2</v>
      </c>
      <c r="H2" s="22">
        <v>45986.300636574073</v>
      </c>
      <c r="I2" s="19" t="str">
        <f>IFERROR(VLOOKUP(D2,DB!A:F,6,0),"")</f>
        <v>SCECO</v>
      </c>
      <c r="J2" s="18" t="str">
        <f>IFERROR(VLOOKUP(D2,DB!A:G,7,0),"")</f>
        <v>Dead</v>
      </c>
      <c r="K2" s="45" t="s">
        <v>39116</v>
      </c>
      <c r="L2" s="23" t="str">
        <f>IFERROR(VLOOKUP(D2,DB!A:I,9,0),"")</f>
        <v>Latis</v>
      </c>
    </row>
    <row r="3" spans="1:13" ht="15" customHeight="1">
      <c r="A3" s="19"/>
      <c r="B3" s="61" t="str">
        <f>IFERROR(VLOOKUP(D3,DB!A:K,11,0),"")</f>
        <v/>
      </c>
      <c r="C3" s="18"/>
      <c r="D3" s="18" t="str">
        <f>IFERROR(VLOOKUP(#REF!,DB!#REF!,7,0),"")</f>
        <v/>
      </c>
      <c r="E3" s="18"/>
      <c r="F3" s="20"/>
      <c r="G3" s="21">
        <f t="shared" ca="1" si="0"/>
        <v>45986.342775462967</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45986.342775462967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45986.342775462967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45986.342775462967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45986.342775462967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45986.342775462967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45986.342775462967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45986.342775462967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45986.342775462967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45986.342775462967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45986.342775462967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45986.342775462967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45986.342775462967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45986.342775462967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45986.342775462967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45986.342775462967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45986.342775462967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45986.342775462967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45986.342775462967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45986.342775462967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45986.342775462967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45986.342775462967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45986.342775462967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45986.342775462967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45986.342775462967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45986.342775462967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45986.342775462967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45986.342775462967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45986.342775462967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45986.342775462967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45986.342775462967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45986.342775462967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45986.342775462967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45986.342775462967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45986.342775462967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45986.342775462967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45986.342775462967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45986.342775462967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45986.342775462967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45986.342775462967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45986.342775462967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45986.342775462967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45986.342775462967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45986.342775462967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45986.342775462967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45986.342775462967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45986.342775462967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45986.342775462967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45986.342775462967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45986.342775462967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45986.342775462967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45986.342775462967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45986.342775462967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45986.342775462967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45986.342775462967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45986.342775462967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45986.342775462967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45986.342775462967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45986.342775462967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45986.342775462967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45986.342775462967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45986.342775462967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45986.342775462967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45986.342775462967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45986.342775462967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45986.342775462967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45986.342775462967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45986.342775462967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45986.342775462967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45986.342775462967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45986.342775462967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45986.342775462967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45986.342775462967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45986.342775462967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45986.342775462967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45986.342775462967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45986.342775462967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45986.342775462967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45986.342775462967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45986.342775462967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45986.342775462967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45986.342775462967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45986.342775462967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45986.342775462967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45986.342775462967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45986.342775462967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45986.342775462967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45986.342775462967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45986.342775462967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45986.342775462967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45986.342775462967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45986.342775462967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45986.342775462967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45986.342775462967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45986.342775462967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45986.342775462967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45986.342775462967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45986.342775462967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45986.342775462967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45986.342775462967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45986.342775462967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45986.342775462967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45986.342775462967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45986.342775462967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45986.342775462967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45986.342775462967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45986.342775462967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45986.342775462967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45986.342775462967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45986.342775462967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45986.342775462967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45986.342775462967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45986.342775462967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45986.342775462967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45986.342775462967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45986.342775462967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45986.342775462967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45986.342775462967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45986.342775462967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45986.342775462967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45986.342775462967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45986.342775462967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45986.342775462967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45986.342775462967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45986.342775462967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45986.342775462967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45986.342775462967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45986.342775462967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45986.342775462967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45986.342775462967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45986.342775462967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45986.342775462967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45986.342775462967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45986.342775462967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45986.342775462967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45986.342775462967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45986.342775462967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45986.342775462967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45986.342775462967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45986.342775462967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45986.342775462967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45986.342775462967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45986.342775462967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45986.342775462967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45986.342775462967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45986.342775462967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45986.342775462967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45986.342775462967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45986.342775462967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45986.342775462967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45986.342775462967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45986.342775462967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45986.342775462967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45986.342775462967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45986.342775462967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45986.342775462967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45986.342775462967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45986.342775462967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45986.342775462967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45986.342775462967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45986.342775462967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45986.342775462967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45986.342775462967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45986.342775462967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45986.342775462967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45986.342775462967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45986.342775462967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45986.342775462967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45986.342775462967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45986.342775462967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45986.342775462967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45986.342775462967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45986.342775462967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45986.342775462967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45986.342775462967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45986.342775462967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45986.342775462967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45986.342775462967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45986.342775462967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45986.342775462967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45986.342775462967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45986.342775462967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45986.342775462967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45986.342775462967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45986.342775462967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45986.342775462967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45986.342775462967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45986.342775462967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45986.342775462967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45986.342775462967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45986.342775462967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45986.342775462967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45986.342775462967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45986.342775462967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45986.342775462967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45986.342775462967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45986.342775462967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45986.342775462967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45986.342775462967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45986.342775462967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45986.342775462967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45986.342775462967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45986.342775462967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45986.342775462967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45986.342775462967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45986.342775462967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45986.342775462967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45986.342775462967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45986.342775462967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45986.342775462967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45986.342775462967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45986.342775462967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45986.342775462967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45986.342775462967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45986.342775462967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45986.342775462967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45986.342775462967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45986.342775462967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45986.342775462967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45986.342775462967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45986.342775462967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45986.342775462967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45986.342775462967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45986.342775462967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45986.342775462967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45986.342775462967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45986.342775462967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45986.342775462967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45986.342775462967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45986.342775462967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45986.342775462967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45986.342775462967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45986.342775462967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45986.342775462967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45986.342775462967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45986.342775462967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45986.342775462967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45986.342775462967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45986.342775462967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45986.342775462967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45986.342775462967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45986.342775462967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45986.342775462967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45986.342775462967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45986.342775462967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45986.342775462967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45986.342775462967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45986.342775462967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45986.342775462967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45986.342775462967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45986.342775462967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45986.342775462967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45986.342775462967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45986.342775462967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45986.342775462967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45986.342775462967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45986.342775462967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45986.342775462967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45986.342775462967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45986.342775462967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45986.342775462967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45986.342775462967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45986.342775462967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45986.342775462967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45986.342775462967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45986.342775462967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45986.342775462967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45986.342775462967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45986.342775462967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45986.342775462967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45986.342775462967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45986.342775462967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45986.342775462967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45986.342775462967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45986.342775462967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45986.342775462967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45986.342775462967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45986.342775462967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45986.342775462967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45986.342775462967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45986.342775462967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45986.342775462967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45986.342775462967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45986.342775462967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45986.342775462967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45986.342775462967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45986.342775462967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45986.342775462967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45986.342775462967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45986.342775462967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45986.342775462967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45986.342775462967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45986.342775462967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45986.342775462967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45986.342775462967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45986.342775462967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45986.342775462967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45986.342775462967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45986.342775462967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45986.342775462967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45986.342775462967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45986.342775462967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45986.342775462967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45986.342775462967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45986.342775462967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45986.342775462967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45986.342775462967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45986.342775462967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45986.342775462967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45986.342775462967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45986.342775462967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45986.342775462967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45986.342775462967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45986.342775462967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45986.342775462967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45986.342775462967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45986.342775462967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45986.342775462967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45986.342775462967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45986.342775462967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45986.342775462967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45986.342775462967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45986.342775462967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45986.342775462967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45986.342775462967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45986.342775462967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45986.342775462967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45986.342775462967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45986.342775462967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45986.342775462967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45986.342775462967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45986.342775462967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45986.342775462967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45986.342775462967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45986.342775462967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45986.342775462967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45986.342775462967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45986.342775462967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45986.342775462967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45986.342775462967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45986.342775462967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45986.342775462967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45986.342775462967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45986.342775462967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45986.342775462967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45986.342775462967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45986.342775462967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45986.342775462967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45986.342775462967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45986.342775462967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45986.342775462967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45986.342775462967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45986.342775462967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45986.342775462967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45986.342775462967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45986.342775462967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45986.342775462967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45986.342775462967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45986.342775462967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45986.342775462967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45986.342775462967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45986.342775462967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45986.342775462967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45986.342775462967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45986.342775462967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45986.342775462967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45986.342775462967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45986.342775462967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45986.342775462967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45986.342775462967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45986.342775462967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45986.342775462967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45986.342775462967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45986.342775462967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45986.342775462967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45986.342775462967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45986.342775462967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45986.342775462967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45986.342775462967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45986.342775462967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45986.342775462967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45986.342775462967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45986.342775462967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45986.342775462967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45986.342775462967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45986.342775462967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45986.342775462967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45986.342775462967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45986.342775462967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45986.342775462967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45986.342775462967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45986.342775462967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45986.342775462967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45986.342775462967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45986.342775462967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45986.342775462967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45986.342775462967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45986.342775462967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45986.342775462967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45986.342775462967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45986.342775462967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45986.342775462967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45986.342775462967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45986.342775462967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45986.342775462967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45986.342775462967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45986.342775462967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45986.342775462967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45986.342775462967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45986.342775462967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45986.342775462967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45986.342775462967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45986.342775462967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45986.342775462967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45986.342775462967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45986.342775462967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45986.342775462967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45986.342775462967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45986.342775462967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45986.342775462967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45986.342775462967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45986.342775462967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45986.342775462967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45986.342775462967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45986.342775462967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45986.342775462967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45986.342775462967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45986.342775462967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45986.342775462967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45986.342775462967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45986.342775462967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45986.342775462967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45986.342775462967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45986.342775462967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45986.342775462967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45986.342775462967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45986.342775462967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45986.342775462967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45986.342775462967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45986.342775462967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45986.342775462967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45986.342775462967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45986.342775462967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45986.342775462967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45986.342775462967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45986.342775462967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45986.342775462967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45986.342775462967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45986.342775462967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45986.342775462967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45986.342775462967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45986.342775462967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45986.342775462967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45986.342775462967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45986.342775462967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45986.342775462967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45986.342775462967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45986.342775462967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45986.342775462967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45986.342775462967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45986.342775462967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45986.342775462967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45986.342775462967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45986.342775462967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45986.342775462967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45986.342775462967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45986.342775462967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45986.342775462967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45986.342775462967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45986.342775462967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45986.342775462967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45986.342775462967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45986.342775462967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45986.342775462967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45986.342775462967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45986.342775462967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45986.342775462967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45986.342775462967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45986.342775462967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45986.342775462967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45986.342775462967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45986.342775462967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45986.342775462967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45986.342775462967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45986.342775462967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45986.342775462967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45986.342775462967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45986.342775462967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45986.342775462967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45986.342775462967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45986.342775462967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45986.342775462967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45986.342775462967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45986.342775462967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45986.342775462967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45986.342775462967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45986.342775462967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45986.342775462967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45986.342775462967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45986.342775462967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45986.342775462967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45986.342775462967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45986.342775462967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45986.342775462967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45986.342775462967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45986.342775462967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45986.342775462967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45986.342775462967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45986.342775462967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45986.342775462967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45986.342775462967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45986.342775462967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45986.342775462967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45986.342775462967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45986.342775462967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45986.342775462967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45986.342775462967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45986.342775462967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45986.342775462967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45986.342775462967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45986.342775462967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45986.342775462967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45986.342775462967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45986.342775462967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45986.342775462967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45986.342775462967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45986.342775462967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45986.342775462967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45986.342775462967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45986.342775462967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45986.342775462967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45986.342775462967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45986.342775462967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45986.342775462967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45986.342775462967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45986.342775462967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45986.342775462967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45986.342775462967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45986.342775462967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45986.342775462967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45986.342775462967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45986.342775462967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45986.342775462967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45986.342775462967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45986.342775462967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45986.342775462967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45986.342775462967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45986.342775462967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45986.342775462967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45986.342775462967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45986.342775462967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45986.342775462967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45986.342775462967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45986.342775462967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45986.342775462967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45986.342775462967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45986.342775462967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45986.342775462967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45986.342775462967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45986.342775462967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45986.342775462967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45986.342775462967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45986.342775462967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45986.342775462967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45986.342775462967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45986.342775462967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45986.342775462967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45986.342775462967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45986.342775462967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45986.342775462967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45986.342775462967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45986.342775462967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45986.342775462967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45986.342775462967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45986.342775462967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45986.342775462967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45986.342775462967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45986.342775462967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45986.342775462967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45986.342775462967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45986.342775462967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45986.342775462967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45986.342775462967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45986.342775462967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45986.342775462967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45986.342775462967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45986.342775462967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45986.342775462967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45986.342775462967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45986.342775462967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45986.342775462967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45986.342775462967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45986.342775462967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45986.342775462967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45986.342775462967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45986.342775462967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45986.342775462967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45986.342775462967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45986.342775462967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45986.342775462967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45986.342775462967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45986.342775462967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45986.342775462967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45986.342775462967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45986.342775462967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45986.342775462967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45986.342775462967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45986.342775462967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45986.342775462967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45986.342775462967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45986.342775462967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45986.342775462967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45986.342775462967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45986.342775462967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45986.342775462967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45986.342775462967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45986.342775462967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45986.342775462967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45986.342775462967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45986.342775462967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45986.342775462967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45986.342775462967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45986.342775462967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45986.342775462967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45986.342775462967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45986.342775462967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45986.342775462967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45986.342775462967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45986.342775462967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45986.342775462967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45986.342775462967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45986.342775462967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45986.342775462967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45986.342775462967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45986.342775462967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45986.342775462967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45986.342775462967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45986.342775462967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45986.342775462967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45986.342775462967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45986.342775462967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45986.342775462967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45986.342775462967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45986.342775462967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45986.342775462967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45986.342775462967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45986.342775462967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45986.342775462967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45986.342775462967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45986.342775462967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45986.342775462967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45986.342775462967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45986.342775462967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45986.342775462967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45986.342775462967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45986.342775462967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45986.342775462967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45986.342775462967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45986.342775462967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45986.342775462967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45986.342775462967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45986.342775462967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45986.342775462967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45986.342775462967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45986.342775462967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45986.342775462967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45986.342775462967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45986.342775462967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45986.342775462967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45986.342775462967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45986.342775462967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45986.342775462967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45986.342775462967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45986.342775462967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45986.342775462967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45986.342775462967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45986.342775462967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45986.342775462967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45986.342775462967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45986.342775462967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45986.342775462967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45986.342775462967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45986.342775462967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45986.342775462967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45986.342775462967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45986.342775462967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45986.342775462967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45986.342775462967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45986.342775462967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45986.342775462967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45986.342775462967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45986.342775462967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45986.342775462967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45986.342775462967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45986.342775462967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45986.342775462967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45986.342775462967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45986.342775462967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45986.342775462967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45986.342775462967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45986.342775462967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45986.342775462967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45986.342775462967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45986.342775462967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45986.342775462967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45986.342775462967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45986.342775462967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45986.342775462967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45986.342775462967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45986.342775462967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45986.342775462967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45986.342775462967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45986.342775462967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45986.342775462967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45986.342775462967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45986.342775462967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45986.342775462967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45986.342775462967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45986.342775462967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45986.342775462967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45986.342775462967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45986.342775462967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45986.342775462967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45986.342775462967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45986.342775462967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45986.342775462967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45986.342775462967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45986.342775462967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45986.342775462967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45986.342775462967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45986.342775462967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45986.342775462967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45986.342775462967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45986.342775462967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45986.342775462967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45986.342775462967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45986.342775462967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45986.342775462967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45986.342775462967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45986.342775462967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45986.342775462967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45986.342775462967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45986.342775462967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45986.342775462967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45986.342775462967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45986.342775462967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45986.342775462967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45986.342775462967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45986.342775462967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45986.342775462967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45986.342775462967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45986.342775462967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45986.342775462967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45986.342775462967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45986.342775462967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45986.342775462967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45986.342775462967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45986.342775462967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45986.342775462967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45986.342775462967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45986.342775462967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45986.342775462967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45986.342775462967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45986.342775462967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45986.342775462967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45986.342775462967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45986.342775462967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45986.342775462967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45986.342775462967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45986.342775462967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45986.342775462967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45986.342775462967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45986.342775462967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45986.342775462967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45986.342775462967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45986.342775462967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45986.342775462967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45986.342775462967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45986.342775462967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45986.342775462967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45986.342775462967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45986.342775462967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45986.342775462967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45986.342775462967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45986.342775462967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45986.342775462967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45986.342775462967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45986.342775462967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45986.342775462967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45986.342775462967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45986.342775462967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45986.342775462967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45986.342775462967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45986.342775462967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45986.342775462967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45986.342775462967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45986.342775462967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45986.342775462967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45986.342775462967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45986.342775462967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45986.342775462967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45986.342775462967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45986.342775462967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45986.342775462967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45986.342775462967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45986.342775462967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45986.342775462967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45986.342775462967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45986.342775462967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45986.342775462967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45986.342775462967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45986.342775462967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45986.342775462967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45986.342775462967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45986.342775462967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45986.342775462967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45986.342775462967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45986.342775462967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45986.342775462967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45986.342775462967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45986.342775462967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45986.342775462967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45986.342775462967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45986.342775462967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45986.342775462967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45986.342775462967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45986.342775462967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45986.342775462967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45986.342775462967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45986.342775462967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45986.342775462967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45986.342775462967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45986.342775462967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45986.342775462967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45986.342775462967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45986.342775462967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45986.342775462967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45986.342775462967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45986.342775462967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45986.342775462967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45986.342775462967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45986.342775462967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45986.342775462967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45986.342775462967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45986.342775462967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45986.342775462967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45986.342775462967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45986.342775462967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45986.342775462967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45986.342775462967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45986.342775462967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45986.342775462967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45986.342775462967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45986.342775462967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45986.342775462967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45986.342775462967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45986.342775462967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45986.342775462967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45986.342775462967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45986.342775462967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45986.342775462967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45986.342775462967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45986.342775462967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45986.342775462967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45986.342775462967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45986.342775462967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45986.342775462967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45986.342775462967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45986.342775462967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45986.342775462967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45986.342775462967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45986.342775462967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45986.342775462967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45986.342775462967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45986.342775462967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45986.342775462967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45986.342775462967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45986.342775462967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45986.342775462967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45986.342775462967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45986.342775462967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45986.342775462967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45986.342775462967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45986.342775462967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45986.342775462967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45986.342775462967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45986.342775462967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45986.342775462967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45986.342775462967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45986.342775462967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45986.342775462967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45986.342775462967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45986.342775462967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45986.342775462967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45986.342775462967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45986.342775462967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45986.342775462967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45986.342775462967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45986.342775462967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45986.342775462967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45986.342775462967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45986.342775462967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45986.342775462967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45986.342775462967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45986.342775462967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45986.342775462967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45986.342775462967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45986.342775462967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45986.342775462967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45986.342775462967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45986.342775462967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45986.342775462967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45986.342775462967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45986.342775462967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45986.342775462967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45986.342775462967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45986.342775462967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45986.342775462967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45986.342775462967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45986.342775462967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45986.342775462967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45986.342775462967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45986.342775462967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45986.342775462967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45986.342775462967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45986.342775462967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45986.342775462967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45986.342775462967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45986.342775462967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45986.342775462967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45986.342775462967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45986.342775462967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45986.342775462967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45986.342775462967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45986.342775462967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45986.342775462967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45986.342775462967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45986.342775462967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45986.342775462967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45986.342775462967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45986.342775462967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45986.342775462967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45986.342775462967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45986.342775462967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45986.342775462967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45986.342775462967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45986.342775462967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45986.342775462967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45986.342775462967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45986.342775462967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45986.342775462967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45986.342775462967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45986.342775462967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45986.342775462967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45986.342775462967</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282.86205787037034</v>
      </c>
      <c r="H2" s="95">
        <v>45703.474768518521</v>
      </c>
      <c r="I2" s="95" t="str">
        <f>IFERROR(VLOOKUP(D2,DB!A:F,6,0),"")</f>
        <v>SCECO</v>
      </c>
      <c r="J2" s="95" t="str">
        <f>IFERROR(VLOOKUP(D2,DB!A:G,7,0),"")</f>
        <v>Dead</v>
      </c>
      <c r="K2" s="97" t="s">
        <v>39118</v>
      </c>
      <c r="L2" s="91" t="str">
        <f>IFERROR(VLOOKUP(D2,DB!A:I,9,0),"")</f>
        <v>Latis</v>
      </c>
    </row>
    <row r="3" spans="1:16" ht="15" customHeight="1">
      <c r="A3" s="113"/>
      <c r="B3" s="113" t="str">
        <f>IFERROR(VLOOKUP(D3,DB!A:K,11,0),"")</f>
        <v/>
      </c>
      <c r="C3" s="93"/>
      <c r="D3" s="91" t="s">
        <v>39119</v>
      </c>
      <c r="E3" s="94"/>
      <c r="F3" s="95"/>
      <c r="G3" s="96">
        <f t="shared" ref="G3:G65" ca="1" si="0">IFERROR(NOW()-F3,"")</f>
        <v>45986.342775462967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45986.342775462967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45986.342775462967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45986.342775462967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45986.342775462967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45986.342775462967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45986.342775462967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45986.342775462967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45986.342775462967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45986.342775462967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45986.342775462967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45986.342775462967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45986.342775462967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45986.342775462967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45986.342775462967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45986.342775462967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45986.342775462967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45986.342775462967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45986.342775462967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45986.342775462967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45986.342775462967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45986.342775462967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45986.342775462967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45986.342775462967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45986.342775462967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45986.342775462967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45986.342775462967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45986.342775462967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45986.342775462967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45986.342775462967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45986.342775462967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45986.342775462967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45986.342775462967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45986.342775462967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45986.342775462967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45986.342775462967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45986.342775462967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45986.342775462967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45986.342775462967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45986.342775462967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45986.342775462967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45986.342775462967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45986.342775462967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45986.342775462967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45986.342775462967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45986.342775462967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45986.342775462967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45986.342775462967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45986.342775462967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45986.342775462967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45986.342775462967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45986.342775462967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45986.342775462967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45986.342775462967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45986.342775462967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45986.342775462967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45986.342775462967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45986.342775462967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45986.342775462967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45986.342775462967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45986.342775462967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45986.342775462967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45986.342775462967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45986.342775462967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45986.342775462967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45986.342775462967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45986.342775462967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45986.342775462967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45986.342775462967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45986.342775462967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45986.342775462967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45986.342775462967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45986.342775462967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45986.342775462967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45986.342775462967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45986.342775462967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45986.342775462967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45986.342775462967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45986.342775462967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45986.342775462967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45986.342775462967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45986.342775462967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45986.342775462967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45986.342775462967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45986.342775462967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45986.342775462967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45986.342775462967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45986.342775462967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45986.342775462967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45986.342775462967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45986.342775462967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45986.342775462967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45986.342775462967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45986.342775462967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45986.342775462967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45986.342775462967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45986.342775462967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45986.342775462967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45986.342775462967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45986.342775462967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45986.342775462967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45986.342775462967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45986.342775462967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45986.342775462967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45986.342775462967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45986.342775462967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45986.342775462967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45986.342775462967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45986.342775462967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45986.342775462967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45986.342775462967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45986.342775462967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45986.342775462967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45986.342775462967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45986.342775462967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45986.342775462967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45986.342775462967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45986.342775462967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45986.342775462967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45986.342775462967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45986.342775462967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45986.342775462967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45986.342775462967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45986.342775462967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45986.342775462967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45986.342775462967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45986.342775462967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45986.342775462967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45986.342775462967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45986.342775462967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45986.342775462967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45986.342775462967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45986.342775462967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45986.342775462967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45986.342775462967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45986.342775462967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45986.342775462967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45986.342775462967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45986.342775462967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45986.342775462967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45986.342775462967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45986.342775462967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45986.342775462967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45986.342775462967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45986.342775462967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45986.342775462967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45986.342775462967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45986.342775462967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45986.342775462967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45986.342775462967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45986.342775462967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45986.342775462967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45986.342775462967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45986.342775462967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45986.342775462967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45986.342775462967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45986.342775462967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45986.342775462967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45986.342775462967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45986.342775462967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45986.342775462967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45986.342775462967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45986.342775462967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45986.342775462967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45986.342775462967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45986.342775462967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45986.342775462967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45986.342775462967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45986.342775462967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45986.342775462967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45986.342775462967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45986.342775462967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45986.342775462967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45986.342775462967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45986.342775462967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45986.342775462967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45986.342775462967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45986.342775462967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45986.342775462967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45986.342775462967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45986.342775462967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45986.342775462967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45986.342775462967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45986.342775462967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45986.342775462967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45986.342775462967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45986.342775462967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45986.342775462967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45986.342775462967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45986.342775462967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45986.342775462967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45986.342775462967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45986.342775462967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45986.342775462967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45986.342775462967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45986.342775462967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45986.342775462967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45986.342775462967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45986.342775462967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45986.342775462967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45986.342775462967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45986.342775462967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45986.342775462967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45986.342775462967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45986.342775462967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45986.342775462967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45986.342775462967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45986.342775462967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45986.342775462967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45986.342775462967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45986.342775462967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45986.342775462967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45986.342775462967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45986.342775462967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45986.342775462967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45986.342775462967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45986.342775462967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45986.342775462967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45986.342775462967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45986.342775462967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45986.342775462967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45986.342775462967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45986.342775462967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45986.342775462967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45986.342775462967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45986.342775462967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45986.342775462967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45986.342775462967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45986.342775462967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45986.342775462967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45986.342775462967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45986.342775462967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45986.342775462967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45986.342775462967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45986.342775462967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45986.342775462967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45986.342775462967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45986.342775462967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45986.342775462967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45986.342775462967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45986.342775462967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45986.342775462967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45986.342775462967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45986.342775462967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45986.342775462967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45986.342775462967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45986.342775462967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45986.342775462967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45986.342775462967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45986.342775462967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45986.342775462967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45986.342775462967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45986.342775462967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45986.342775462967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45986.342775462967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45986.342775462967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45986.342775462967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45986.342775462967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45986.342775462967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45986.342775462967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45986.342775462967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45986.342775462967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45986.342775462967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45986.342775462967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45986.342775462967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45986.342775462967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45986.342775462967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45986.342775462967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45986.342775462967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45986.342775462967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45986.342775462967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45986.342775462967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45986.342775462967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45986.342775462967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45986.342775462967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45986.342775462967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45986.342775462967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45986.342775462967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45986.342775462967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45986.342775462967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45986.342775462967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45986.342775462967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45986.342775462967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45986.342775462967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45986.342775462967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45986.342775462967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45986.342775462967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45986.342775462967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45986.342775462967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45986.342775462967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45986.342775462967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45986.342775462967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45986.342775462967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45986.342775462967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45986.342775462967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45986.342775462967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45986.342775462967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45986.342775462967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45986.342775462967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45986.342775462967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45986.342775462967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45986.342775462967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45986.342775462967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45986.342775462967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45986.342775462967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45986.342775462967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45986.342775462967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45986.342775462967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45986.342775462967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45986.342775462967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45986.342775462967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45986.342775462967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45986.342775462967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45986.342775462967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45986.342775462967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45986.342775462967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45986.342775462967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45986.342775462967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45986.342775462967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45986.342775462967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45986.342775462967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45986.342775462967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45986.342775462967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45986.342775462967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45986.342775462967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45986.342775462967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45986.342775462967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45986.342775462967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45986.342775462967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45986.342775462967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45986.342775462967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45986.342775462967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45986.342775462967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45986.342775462967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45986.342775462967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45986.342775462967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45986.342775462967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45986.342775462967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45986.342775462967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45986.342775462967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45986.342775462967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45986.342775462967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45986.342775462967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45986.342775462967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45986.342775462967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45986.342775462967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45986.342775462967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45986.342775462967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45986.342775462967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45986.342775462967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45986.342775462967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45986.342775462967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45986.342775462967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45986.342775462967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45986.342775462967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45986.342775462967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45986.342775462967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45986.342775462967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45986.342775462967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45986.342775462967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45986.342775462967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45986.342775462967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45986.342775462967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45986.342775462967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45986.342775462967</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94.510715277778218</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60.153898148149892</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37.681664351854124</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4.96947685185296</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45986.342775462967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45986.342775462967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45986.342775462967</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45986.342775462967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45986.342775462967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45986.342775462967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45986.342775462967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45986.342775462967</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45986.342775462967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45986.342775462967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45986.342775462967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45986.342775462967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45986.342775462967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45986.342775462967</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45986.342775462967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45986.342775462967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45986.342775462967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45986.342775462967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45986.342775462967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45986.342775462967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45986.342775462967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45986.342775462967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45986.342775462967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45986.342775462967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45986.342775462967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45986.342775462967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45986.342775462967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45986.342775462967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45986.342775462967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45986.342775462967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45986.342775462967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45986.342775462967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45986.342775462967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45986.342775462967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45986.342775462967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45986.342775462967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45986.342775462967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45986.342775462967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45986.342775462967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45986.342775462967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45986.342775462967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45986.342775462967</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39128</v>
      </c>
      <c r="B2" s="137" t="str">
        <f>IFERROR(VLOOKUP(D2,DB!A:K,11,0),"")</f>
        <v>R6</v>
      </c>
      <c r="C2" s="138">
        <v>1</v>
      </c>
      <c r="D2" s="137" t="s">
        <v>37390</v>
      </c>
      <c r="E2" s="109" t="s">
        <v>39021</v>
      </c>
      <c r="F2" s="139">
        <v>45986.22452546296</v>
      </c>
      <c r="G2" s="75">
        <f ca="1">IFERROR(NOW()-F2,"-")</f>
        <v>0.1182500000068103</v>
      </c>
      <c r="H2" s="139">
        <v>45986.2187037037</v>
      </c>
      <c r="I2" s="137" t="str">
        <f>IFERROR(VLOOKUP(D2,DB!A:F,6,0),"")</f>
        <v>Generator-SG</v>
      </c>
      <c r="J2" s="137" t="str">
        <f>IFERROR(VLOOKUP(D2,DB!A:G,7,0),"")</f>
        <v>Vandalized</v>
      </c>
      <c r="K2" s="140" t="s">
        <v>39129</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39130</v>
      </c>
      <c r="B3" s="137" t="str">
        <f>IFERROR(VLOOKUP(D3,DB!A:K,11,0),"")</f>
        <v>R6</v>
      </c>
      <c r="C3" s="138">
        <v>1</v>
      </c>
      <c r="D3" s="154" t="s">
        <v>38995</v>
      </c>
      <c r="E3" s="109" t="s">
        <v>39021</v>
      </c>
      <c r="F3" s="139">
        <v>45986.339687500003</v>
      </c>
      <c r="G3" s="75">
        <f ca="1">IFERROR(NOW()-F3,"-")</f>
        <v>3.0879629630362615E-3</v>
      </c>
      <c r="H3" s="139">
        <v>45986.323634259257</v>
      </c>
      <c r="I3" s="137" t="str">
        <f>IFERROR(VLOOKUP(D3,DB!A:F,6,0),"")</f>
        <v>Generator-SG</v>
      </c>
      <c r="J3" s="137" t="str">
        <f>IFERROR(VLOOKUP(D3,DB!A:G,7,0),"")</f>
        <v>Vandalized</v>
      </c>
      <c r="K3" s="140"/>
      <c r="L3" s="141" t="str">
        <f>IFERROR(VLOOKUP(D3,DB!A:I,9,0),"")</f>
        <v>Latis</v>
      </c>
    </row>
    <row r="4" spans="1:16383" ht="31.5" customHeight="1">
      <c r="A4" s="136"/>
      <c r="B4" s="137" t="str">
        <f>IFERROR(VLOOKUP(D4,DB!A:K,11,0),"")</f>
        <v/>
      </c>
      <c r="C4" s="138"/>
      <c r="D4" s="137"/>
      <c r="E4" s="109"/>
      <c r="F4" s="139"/>
      <c r="G4" s="75">
        <f ca="1">IFERROR(NOW()-F4,"-")</f>
        <v>45986.342775462967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45986.342775462967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45986.342775462967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45986.342775462967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45986.342775462967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45986.342775462967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45986.342775462967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45986.342775462967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45986.342775462967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45986.342775462967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45986.342775462967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45986.342775462967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45986.342775462967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45986.342775462967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45986.342775462967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45986.342775462967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45986.342775462967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45986.342775462967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45986.342775462967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45986.342775462967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45986.342775462967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45986.342775462967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45986.342775462967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45986.342775462967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45986.342775462967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45986.342775462967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45986.342775462967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45986.342775462967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45986.342775462967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45986.342775462967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45986.342775462967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45986.342775462967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45986.342775462967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45986.342775462967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45986.342775462967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45986.342775462967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45986.342775462967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45986.342775462967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45986.342775462967</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