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50" documentId="120_S{2AC9BD13-BADA-5192-A53E-5A8FF88502F6}" xr6:coauthVersionLast="47" xr6:coauthVersionMax="47" xr10:uidLastSave="{7020D7A3-84B6-4281-B785-F5A96E147DD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<sst xmlns="http://schemas.openxmlformats.org/spreadsheetml/2006/main" count="180310" uniqueCount="39141">
  <si>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</si>
  <si>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</si>
  <si>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</si>
  <si>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</si>
  <si>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</si>
  <si>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</si>
  <si>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</si>
  <si>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</si>
  <si>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</si>
  <si>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</si>
  <si>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</si>
  <si>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</si>
  <si>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</si>
  <si>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</si>
  <si>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</si>
  <si>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</si>
  <si>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</si>
  <si>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</si>
  <si>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</si>
  <si>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</si>
  <si>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</si>
  <si>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</si>
  <si>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</si>
  <si>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</si>
  <si>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</si>
  <si>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</si>
  <si>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</si>
  <si>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</si>
  <si>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</si>
  <si>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</si>
  <si>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</si>
  <si>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</si>
  <si>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</si>
  <si>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</si>
  <si>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</si>
  <si>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</si>
  <si>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</si>
  <si>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</si>
  <si>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</si>
  <si>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</si>
  <si>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</si>
  <si>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</si>
  <si>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</si>
  <si>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</si>
  <si>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</si>
  <si>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</si>
  <si>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</si>
  <si>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</si>
  <si>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</si>
  <si>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</si>
  <si>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</si>
  <si>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</si>
  <si>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</si>
  <si>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</si>
  <si>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</si>
  <si>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</si>
  <si>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</si>
  <si>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</si>
  <si>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</si>
  <si>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</si>
  <si>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</si>
  <si>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</si>
  <si>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</si>
  <si>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</si>
  <si>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</si>
  <si>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</si>
  <si>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</si>
  <si>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</si>
  <si>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</si>
  <si>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</si>
  <si>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</si>
  <si>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</si>
  <si>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</si>
  <si>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</si>
  <si>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</si>
  <si>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</si>
  <si>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</si>
  <si>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</si>
  <si>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</si>
  <si>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</si>
  <si>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</si>
  <si>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</si>
  <si>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</si>
  <si>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</si>
  <si>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</si>
  <si>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</si>
  <si>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</si>
  <si>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</si>
  <si>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</si>
  <si>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</si>
  <si>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</si>
  <si>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</si>
  <si>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</si>
  <si>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</si>
  <si>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</si>
  <si>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</si>
  <si>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</si>
  <si>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</si>
  <si>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</si>
  <si>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</si>
  <si>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</si>
  <si>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</si>
  <si>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</si>
  <si>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</si>
  <si>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</si>
  <si>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</si>
  <si>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</si>
  <si>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</si>
  <si>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</si>
  <si>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</si>
  <si>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</si>
  <si>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</si>
  <si>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</si>
  <si>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</si>
  <si>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</si>
  <si>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</si>
  <si>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</si>
  <si>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</si>
  <si>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</si>
  <si>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</si>
  <si>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</si>
  <si>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</si>
  <si>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</si>
  <si>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</si>
  <si>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</si>
  <si>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</si>
  <si>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</si>
  <si>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</si>
  <si>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</si>
  <si>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</si>
  <si>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</si>
  <si>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</si>
  <si>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</si>
  <si>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</si>
  <si>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</si>
  <si>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</si>
  <si>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</si>
  <si>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</si>
  <si>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</si>
  <si>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</si>
  <si>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</si>
  <si>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</si>
  <si>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</si>
  <si>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</si>
  <si>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</si>
  <si>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</si>
  <si>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</si>
  <si>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</si>
  <si>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</si>
  <si>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</si>
  <si>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</si>
  <si>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</si>
  <si>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</si>
  <si>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</si>
  <si>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</si>
  <si>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</si>
  <si>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</si>
  <si>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</si>
  <si>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</si>
  <si>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</si>
  <si>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</si>
  <si>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</si>
  <si>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</si>
  <si>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</si>
  <si>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</si>
  <si>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</si>
  <si>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</si>
  <si>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</si>
  <si>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</si>
  <si>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</si>
  <si>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</si>
  <si>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</si>
  <si>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</si>
  <si>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</si>
  <si>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</si>
  <si>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</si>
  <si>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</si>
  <si>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</si>
  <si>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</si>
  <si>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</si>
  <si>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</si>
  <si>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</si>
  <si>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</si>
  <si>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</si>
  <si>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</si>
  <si>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</si>
  <si>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</si>
  <si>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</si>
  <si>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</si>
  <si>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</si>
  <si>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</si>
  <si>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</si>
  <si>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</si>
  <si>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</si>
  <si>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</si>
  <si>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</si>
  <si>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</si>
  <si>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</si>
  <si>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</si>
  <si>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</si>
  <si>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</si>
  <si>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</si>
  <si>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</si>
  <si>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</si>
  <si>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</si>
  <si>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</si>
  <si>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</si>
  <si>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</si>
  <si>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</si>
  <si>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</si>
  <si>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</si>
  <si>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</si>
  <si>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</si>
  <si>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</si>
  <si>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</si>
  <si>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</si>
  <si>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</si>
  <si>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</si>
  <si>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</si>
  <si>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</si>
  <si>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</si>
  <si>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</si>
  <si>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</si>
  <si>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</si>
  <si>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</si>
  <si>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</si>
  <si>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</si>
  <si>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</si>
  <si>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</si>
  <si>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</si>
  <si>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</si>
  <si>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</si>
  <si>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</si>
  <si>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</si>
  <si>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</si>
  <si>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</si>
  <si>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</si>
  <si>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</si>
  <si>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</si>
  <si>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</si>
  <si>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</si>
  <si>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</si>
  <si>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</si>
  <si>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</si>
  <si>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</si>
  <si>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</si>
  <si>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</si>
  <si>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</si>
  <si>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</si>
  <si>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</si>
  <si>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</si>
  <si>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</si>
  <si>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</si>
  <si>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</si>
  <si>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</si>
  <si>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</si>
  <si>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</si>
  <si>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</si>
  <si>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</si>
  <si>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</si>
  <si>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</si>
  <si>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</si>
  <si>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</si>
  <si>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</si>
  <si>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</si>
  <si>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</si>
  <si>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</si>
  <si>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</si>
  <si>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</si>
  <si>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</si>
  <si>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</si>
  <si>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</si>
  <si>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</si>
  <si>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</si>
  <si>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</si>
  <si>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</si>
  <si>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</si>
  <si>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</si>
  <si>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</si>
  <si>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</si>
  <si>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</si>
  <si>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</si>
  <si>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</si>
  <si>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</si>
  <si>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</si>
  <si>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</si>
  <si>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</si>
  <si>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</si>
  <si>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</si>
  <si>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</si>
  <si>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</si>
  <si>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</si>
  <si>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</si>
  <si>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</si>
  <si>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</si>
  <si>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</si>
  <si>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</si>
  <si>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</si>
  <si>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</si>
  <si>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</si>
  <si>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</si>
  <si>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</si>
  <si>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</si>
  <si>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</si>
  <si>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</si>
  <si>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</si>
  <si>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</si>
  <si>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</si>
  <si>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</si>
  <si>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</si>
  <si>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</si>
  <si>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</si>
  <si>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</si>
  <si>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</si>
  <si>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</si>
  <si>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</si>
  <si>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</si>
  <si>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</si>
  <si>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</si>
  <si>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</si>
  <si>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</si>
  <si>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</si>
  <si>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</si>
  <si>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</si>
  <si>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</si>
  <si>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</si>
  <si>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</si>
  <si>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</si>
  <si>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</si>
  <si>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</si>
  <si>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</si>
  <si>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</si>
  <si>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</si>
  <si>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</si>
  <si>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</si>
  <si>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</si>
  <si>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</si>
  <si>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</si>
  <si>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</si>
  <si>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</si>
  <si>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</si>
  <si>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</si>
  <si>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</si>
  <si>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</si>
  <si>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</si>
  <si>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</si>
  <si>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</si>
  <si>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</si>
  <si>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</si>
  <si>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</si>
  <si>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</si>
  <si>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</si>
  <si>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</si>
  <si>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</si>
  <si>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</si>
  <si>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</si>
  <si>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</si>
  <si>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</si>
  <si>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</si>
  <si>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</si>
  <si>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</si>
  <si>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</si>
  <si>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</si>
  <si>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</si>
  <si>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</si>
  <si>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</si>
  <si>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</si>
  <si>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</si>
  <si>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</si>
  <si>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</si>
  <si>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</si>
  <si>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</si>
  <si>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</si>
  <si>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</si>
  <si>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</si>
  <si>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</si>
  <si>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</si>
  <si>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</si>
  <si>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</si>
  <si>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</si>
  <si>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</si>
  <si>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</si>
  <si>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</si>
  <si>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</si>
  <si>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</si>
  <si>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</si>
  <si>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</si>
  <si>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</si>
  <si>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</si>
  <si>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</si>
  <si>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</si>
  <si>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</si>
  <si>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</si>
  <si>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</si>
  <si>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</si>
  <si>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</si>
  <si>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</si>
  <si>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</si>
  <si>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</si>
  <si>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</si>
  <si>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</si>
  <si>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</si>
  <si>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</si>
  <si>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</si>
  <si>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</si>
  <si>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</si>
  <si>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</si>
  <si>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</si>
  <si>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</si>
  <si>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</si>
  <si>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</si>
  <si>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</si>
  <si>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</si>
  <si>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</si>
  <si>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</si>
  <si>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</si>
  <si>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</si>
  <si>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</si>
  <si>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</si>
  <si>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</si>
  <si>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</si>
  <si>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</si>
  <si>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</si>
  <si>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</si>
  <si>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</si>
  <si>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</si>
  <si>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</si>
  <si>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</si>
  <si>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</si>
  <si>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</si>
  <si>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</si>
  <si>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</si>
  <si>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</si>
  <si>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</si>
  <si>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</si>
  <si>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</si>
  <si>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</si>
  <si>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</si>
  <si>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</si>
  <si>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</si>
  <si>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</si>
  <si>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</si>
  <si>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</si>
  <si>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</si>
  <si>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</si>
  <si>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</si>
  <si>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</si>
  <si>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</si>
  <si>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</si>
  <si>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</si>
  <si>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</si>
  <si>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</si>
  <si>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</si>
  <si>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</si>
  <si>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</si>
  <si>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</si>
  <si>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</si>
  <si>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</si>
  <si>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</si>
  <si>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</si>
  <si>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</si>
  <si>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</si>
  <si>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</si>
  <si>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</si>
  <si>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</si>
  <si>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</si>
  <si>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</si>
  <si>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</si>
  <si>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</si>
  <si>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</si>
  <si>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</si>
  <si>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</si>
  <si>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</si>
  <si>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</si>
  <si>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</si>
  <si>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</si>
  <si>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</si>
  <si>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</si>
  <si>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</si>
  <si>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</si>
  <si>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</si>
  <si>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</si>
  <si>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</si>
  <si>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</si>
  <si>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</si>
  <si>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</si>
  <si>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</si>
  <si>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</si>
  <si>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</si>
  <si>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</si>
  <si>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</si>
  <si>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</si>
  <si>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</si>
  <si>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</si>
  <si>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</si>
  <si>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</si>
  <si>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</si>
  <si>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</si>
  <si>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</si>
  <si>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</si>
  <si>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</si>
  <si>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</si>
  <si>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</si>
  <si>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</si>
  <si>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</si>
  <si>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</si>
  <si>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</si>
  <si>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</si>
  <si>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</si>
  <si>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</si>
  <si>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</si>
  <si>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</si>
  <si>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</si>
  <si>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</si>
  <si>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</si>
  <si>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</si>
  <si>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</si>
  <si>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</si>
  <si>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</si>
  <si>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</si>
  <si>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</si>
  <si>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</si>
  <si>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</si>
  <si>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</si>
  <si>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</si>
  <si>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</si>
  <si>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</si>
  <si>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</si>
  <si>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</si>
  <si>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</si>
  <si>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</si>
  <si>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</si>
  <si>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</si>
  <si>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</si>
  <si>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</si>
  <si>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</si>
  <si>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</si>
  <si>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</si>
  <si>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</si>
  <si>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</si>
  <si>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</si>
  <si>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</si>
  <si>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</si>
  <si>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</si>
  <si>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</si>
  <si>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</si>
  <si>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</si>
  <si>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</si>
  <si>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</si>
  <si>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</si>
  <si>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</si>
  <si>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</si>
  <si>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</si>
  <si>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</si>
  <si>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</si>
  <si>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</si>
  <si>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</si>
  <si>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</si>
  <si>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</si>
  <si>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</si>
  <si>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</si>
  <si>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</si>
  <si>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</si>
  <si>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</si>
  <si>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</si>
  <si>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</si>
  <si>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</si>
  <si>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</si>
  <si>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</si>
  <si>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</si>
  <si>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</si>
  <si>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</si>
  <si>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</si>
  <si>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</si>
  <si>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</si>
  <si>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</si>
  <si>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</si>
  <si>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</si>
  <si>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</si>
  <si>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</si>
  <si>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</si>
  <si>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</si>
  <si>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</si>
  <si>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</si>
  <si>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</si>
  <si>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</si>
  <si>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</si>
  <si>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</si>
  <si>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</si>
  <si>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</si>
  <si>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</si>
  <si>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</si>
  <si>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</si>
  <si>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</si>
  <si>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</si>
  <si>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</si>
  <si>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</si>
  <si>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</si>
  <si>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</si>
  <si>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</si>
  <si>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</si>
  <si>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</si>
  <si>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</si>
  <si>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</si>
  <si>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</si>
  <si>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</si>
  <si>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</si>
  <si>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</si>
  <si>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</si>
  <si>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</si>
  <si>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</si>
  <si>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</si>
  <si>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</si>
  <si>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</si>
  <si>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</si>
  <si>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</si>
  <si>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</si>
  <si>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</si>
  <si>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</si>
  <si>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</si>
  <si>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</si>
  <si>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</si>
  <si>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</si>
  <si>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</si>
  <si>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</si>
  <si>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</si>
  <si>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</si>
  <si>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</si>
  <si>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</si>
  <si>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</si>
  <si>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</si>
  <si>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</si>
  <si>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</si>
  <si>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</si>
  <si>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</si>
  <si>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</si>
  <si>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</si>
  <si>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</si>
  <si>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</si>
  <si>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</si>
  <si>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</si>
  <si>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</si>
  <si>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</si>
  <si>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</si>
  <si>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</si>
  <si>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</si>
  <si>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</si>
  <si>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</si>
  <si>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</si>
  <si>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</si>
  <si>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</si>
  <si>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</si>
  <si>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</si>
  <si>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</si>
  <si>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</si>
  <si>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</si>
  <si>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</si>
  <si>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</si>
  <si>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</si>
  <si>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</si>
  <si>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</si>
  <si>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</si>
  <si>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</si>
  <si>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</si>
  <si>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</si>
  <si>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</si>
  <si>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</si>
  <si>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</si>
  <si>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</si>
  <si>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</si>
  <si>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</si>
  <si>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</si>
  <si>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</si>
  <si>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</si>
  <si>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</si>
  <si>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</si>
  <si>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</si>
  <si>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</si>
  <si>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</si>
  <si>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</si>
  <si>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</si>
  <si>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</si>
  <si>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</si>
  <si>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</si>
  <si>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</si>
  <si>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</si>
  <si>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</si>
  <si>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</si>
  <si>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</si>
  <si>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</si>
  <si>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</si>
  <si>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</si>
  <si>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</si>
  <si>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</si>
  <si>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</si>
  <si>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</si>
  <si>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</si>
  <si>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</si>
  <si>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</si>
  <si>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</si>
  <si>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</si>
  <si>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</si>
  <si>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</si>
  <si>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</si>
  <si>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</si>
  <si>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</si>
  <si>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</si>
  <si>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</si>
  <si>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</si>
  <si>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</si>
  <si>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</si>
  <si>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</si>
  <si>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</si>
  <si>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</si>
  <si>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</si>
  <si>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</si>
  <si>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</si>
  <si>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</si>
  <si>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</si>
  <si>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</si>
  <si>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</si>
  <si>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</si>
  <si>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</si>
  <si>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</si>
  <si>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</si>
  <si>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</si>
  <si>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</si>
  <si>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</si>
  <si>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</si>
  <si>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</si>
  <si>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</si>
  <si>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</si>
  <si>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</si>
  <si>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</si>
  <si>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</si>
  <si>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</si>
  <si>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</si>
  <si>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</si>
  <si>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</si>
  <si>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</si>
  <si>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</si>
  <si>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</si>
  <si>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</si>
  <si>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</si>
  <si>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</si>
  <si>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</si>
  <si>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</si>
  <si>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</si>
  <si>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</si>
  <si>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</si>
  <si>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</si>
  <si>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</si>
  <si>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</si>
  <si>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</si>
  <si>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</si>
  <si>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</si>
  <si>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</si>
  <si>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</si>
  <si>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</si>
  <si>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</si>
  <si>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</si>
  <si>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</si>
  <si>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</si>
  <si>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</si>
  <si>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</si>
  <si>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</si>
  <si>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</si>
  <si>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</si>
  <si>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</si>
  <si>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</si>
  <si>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</si>
  <si>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</si>
  <si>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</si>
  <si>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</si>
  <si>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</si>
  <si>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</si>
  <si>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</si>
  <si>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</si>
  <si>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</si>
  <si>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</si>
  <si>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</si>
  <si>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</si>
  <si>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</si>
  <si>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</si>
  <si>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</si>
  <si>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</si>
  <si>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</si>
  <si>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</si>
  <si>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</si>
  <si>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</si>
  <si>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</si>
  <si>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</si>
  <si>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</si>
  <si>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</si>
  <si>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</si>
  <si>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</si>
  <si>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</si>
  <si>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</si>
  <si>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</si>
  <si>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</si>
  <si>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</si>
  <si>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</si>
  <si>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</si>
  <si>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</si>
  <si>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</si>
  <si>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</si>
  <si>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</si>
  <si>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</si>
  <si>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</si>
  <si>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</si>
  <si>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</si>
  <si>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</si>
  <si>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</si>
  <si>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</si>
  <si>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</si>
  <si>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</si>
  <si>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</si>
  <si>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</si>
  <si>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</si>
  <si>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</si>
  <si>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</si>
  <si>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</si>
  <si>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</si>
  <si>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</si>
  <si>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</si>
  <si>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</si>
  <si>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</si>
  <si>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</si>
  <si>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</si>
  <si>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</si>
  <si>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</si>
  <si>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</si>
  <si>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</si>
  <si>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</si>
  <si>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</si>
  <si>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</si>
  <si>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</si>
  <si>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</si>
  <si>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</si>
  <si>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</si>
  <si>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</si>
  <si>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</si>
  <si>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</si>
  <si>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</si>
  <si>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</si>
  <si>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</si>
  <si>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</si>
  <si>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</si>
  <si>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</si>
  <si>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</si>
  <si>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</si>
  <si>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</si>
  <si>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</si>
  <si>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</si>
  <si>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</si>
  <si>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</si>
  <si>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</si>
  <si>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</si>
  <si>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</si>
  <si>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</si>
  <si>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</si>
  <si>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</si>
  <si>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</si>
  <si>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</si>
  <si>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</si>
  <si>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</si>
  <si>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</si>
  <si>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</si>
  <si>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</si>
  <si>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</si>
  <si>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</si>
  <si>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</si>
  <si>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</si>
  <si>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</si>
  <si>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</si>
  <si>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</si>
  <si>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</si>
  <si>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</si>
  <si>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</si>
  <si>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</si>
  <si>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</si>
  <si>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</si>
  <si>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</si>
  <si>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</si>
  <si>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</si>
  <si>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</si>
  <si>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</si>
  <si>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</si>
  <si>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</si>
  <si>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</si>
  <si>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</si>
  <si>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</si>
  <si>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</si>
  <si>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</si>
  <si>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</si>
  <si>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</si>
  <si>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</si>
  <si>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</si>
  <si>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</si>
  <si>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</si>
  <si>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</si>
  <si>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</si>
  <si>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</si>
  <si>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</si>
  <si>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</si>
  <si>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</si>
  <si>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</si>
  <si>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</si>
  <si>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</si>
  <si>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</si>
  <si>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</si>
  <si>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</si>
  <si>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</si>
  <si>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</si>
  <si>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</si>
  <si>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</si>
  <si>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</si>
  <si>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</si>
  <si>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</si>
  <si>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</si>
  <si>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</si>
  <si>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</si>
  <si>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</si>
  <si>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</si>
  <si>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</si>
  <si>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</si>
  <si>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</si>
  <si>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</si>
  <si>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</si>
  <si>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</si>
  <si>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</si>
  <si>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</si>
  <si>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</si>
  <si>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</si>
  <si>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</si>
  <si>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</si>
  <si>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</si>
  <si>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</si>
  <si>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</si>
  <si>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</si>
  <si>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</si>
  <si>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</si>
  <si>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</si>
  <si>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</si>
  <si>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</si>
  <si>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</si>
  <si>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</si>
  <si>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</si>
  <si>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</si>
  <si>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</si>
  <si>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</si>
  <si>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</si>
  <si>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</si>
  <si>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</si>
  <si>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</si>
  <si>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</si>
  <si>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</si>
  <si>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</si>
  <si>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</si>
  <si>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</si>
  <si>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</si>
  <si>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</si>
  <si>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</si>
  <si>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</si>
  <si>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</si>
  <si>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</si>
  <si>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</si>
  <si>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</si>
  <si>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</si>
  <si>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</si>
  <si>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</si>
  <si>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</si>
  <si>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</si>
  <si>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</si>
  <si>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</si>
  <si>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</si>
  <si>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</si>
  <si>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</si>
  <si>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</si>
  <si>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</si>
  <si>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</si>
  <si>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</si>
  <si>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</si>
  <si>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</si>
  <si>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</si>
  <si>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</si>
  <si>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</si>
  <si>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</si>
  <si>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</si>
  <si>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</si>
  <si>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</si>
  <si>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</si>
  <si>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</si>
  <si>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</si>
  <si>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</si>
  <si>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</si>
  <si>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</si>
  <si>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</si>
  <si>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</si>
  <si>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</si>
  <si>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</si>
  <si>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</si>
  <si>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</si>
  <si>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</si>
  <si>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</si>
  <si>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</si>
  <si>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</si>
  <si>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</si>
  <si>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</si>
  <si>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</si>
  <si>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</si>
  <si>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</si>
  <si>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</si>
  <si>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</si>
  <si>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</si>
  <si>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</si>
  <si>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</si>
  <si>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</si>
  <si>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</si>
  <si>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</si>
  <si>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</si>
  <si>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</si>
  <si>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</si>
  <si>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</si>
  <si>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</si>
  <si>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</si>
  <si>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</si>
  <si>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</si>
  <si>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</si>
  <si>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</si>
  <si>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</si>
  <si>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</si>
  <si>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</si>
  <si>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</si>
  <si>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</si>
  <si>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</si>
  <si>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</si>
  <si>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</si>
  <si>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</si>
  <si>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</si>
  <si>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</si>
  <si>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</si>
  <si>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</si>
  <si>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</si>
  <si>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</si>
  <si>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</si>
  <si>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</si>
  <si>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</si>
  <si>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</si>
  <si>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</si>
  <si>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</si>
  <si>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</si>
  <si>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</si>
  <si>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</si>
  <si>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</si>
  <si>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</si>
  <si>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</si>
  <si>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</si>
  <si>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</si>
  <si>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</si>
  <si>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</si>
  <si>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</si>
  <si>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</si>
  <si>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</si>
  <si>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</si>
  <si>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</si>
  <si>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</si>
  <si>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</si>
  <si>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</si>
  <si>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</si>
  <si>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</si>
  <si>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</si>
  <si>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</si>
  <si>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</si>
  <si>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</si>
  <si>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</si>
  <si>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</si>
  <si>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</si>
  <si>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</si>
  <si>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</si>
  <si>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</si>
  <si>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</si>
  <si>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</si>
  <si>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</si>
  <si>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</si>
  <si>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</si>
  <si>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</si>
  <si>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</si>
  <si>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</si>
  <si>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</si>
  <si>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</si>
  <si>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</si>
  <si>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</si>
  <si>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</si>
  <si>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</si>
  <si>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</si>
  <si>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</si>
  <si>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</si>
  <si>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</si>
  <si>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</si>
  <si>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</si>
  <si>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</si>
  <si>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</si>
  <si>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</si>
  <si>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</si>
  <si>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</si>
  <si>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</si>
  <si>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</si>
  <si>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</si>
  <si>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</si>
  <si>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</si>
  <si>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</si>
  <si>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</si>
  <si>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</si>
  <si>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</si>
  <si>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</si>
  <si>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</si>
  <si>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</si>
  <si>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</si>
  <si>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</si>
  <si>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</si>
  <si>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</si>
  <si>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</si>
  <si>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</si>
  <si>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</si>
  <si>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</si>
  <si>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</si>
  <si>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</si>
  <si>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</si>
  <si>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</si>
  <si>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</si>
  <si>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</si>
  <si>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</si>
  <si>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</si>
  <si>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</si>
  <si>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</si>
  <si>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</si>
  <si>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</si>
  <si>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</si>
  <si>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</si>
  <si>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</si>
  <si>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</si>
  <si>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</si>
  <si>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</si>
  <si>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</si>
  <si>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</si>
  <si>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</si>
  <si>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</si>
  <si>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</si>
  <si>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</si>
  <si>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</si>
  <si>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</si>
  <si>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</si>
  <si>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</si>
  <si>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</si>
  <si>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</si>
  <si>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</si>
  <si>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</si>
  <si>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</si>
  <si>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</si>
  <si>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</si>
  <si>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</si>
  <si>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</si>
  <si>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</si>
  <si>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</si>
  <si>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</si>
  <si>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</si>
  <si>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</si>
  <si>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</si>
  <si>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</si>
  <si>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</si>
  <si>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</si>
  <si>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</si>
  <si>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</si>
  <si>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</si>
  <si>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</si>
  <si>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</si>
  <si>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</si>
  <si>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</si>
  <si>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</si>
  <si>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</si>
  <si>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</si>
  <si>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</si>
  <si>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</si>
  <si>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</si>
  <si>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</si>
  <si>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</si>
  <si>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</si>
  <si>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</si>
  <si>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</si>
  <si>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</si>
  <si>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</si>
  <si>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</si>
  <si>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</si>
  <si>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</si>
  <si>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</si>
  <si>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</si>
  <si>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</si>
  <si>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</si>
  <si>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</si>
  <si>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</si>
  <si>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</si>
  <si>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</si>
  <si>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</si>
  <si>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</si>
  <si>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</si>
  <si>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</si>
  <si>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</si>
  <si>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</si>
  <si>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</si>
  <si>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</si>
  <si>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</si>
  <si>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</si>
  <si>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</si>
  <si>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</si>
  <si>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</si>
  <si>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</si>
  <si>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</si>
  <si>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</si>
  <si>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</si>
  <si>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</si>
  <si>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</si>
  <si>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</si>
  <si>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</si>
  <si>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</si>
  <si>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</si>
  <si>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</si>
  <si>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</si>
  <si>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</si>
  <si>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</si>
  <si>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</si>
  <si>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</si>
  <si>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</si>
  <si>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</si>
  <si>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</si>
  <si>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</si>
  <si>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</si>
  <si>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</si>
  <si>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</si>
  <si>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</si>
  <si>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</si>
  <si>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</si>
  <si>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</si>
  <si>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</si>
  <si>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</si>
  <si>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</si>
  <si>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</si>
  <si>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</si>
  <si>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</si>
  <si>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</si>
  <si>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</si>
  <si>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</si>
  <si>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</si>
  <si>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</si>
  <si>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</si>
  <si>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</si>
  <si>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</si>
  <si>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</si>
  <si>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</si>
  <si>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</si>
  <si>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</si>
  <si>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</si>
  <si>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</si>
  <si>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</si>
  <si>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</si>
  <si>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</si>
  <si>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</si>
  <si>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</si>
  <si>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</si>
  <si>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</si>
  <si>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</si>
  <si>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</si>
  <si>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</si>
  <si>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</si>
  <si>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</si>
  <si>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</si>
  <si>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</si>
  <si>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</si>
  <si>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</si>
  <si>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</si>
  <si>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</si>
  <si>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</si>
  <si>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</si>
  <si>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</si>
  <si>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</si>
  <si>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</si>
  <si>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</si>
  <si>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</si>
  <si>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</si>
  <si>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</si>
  <si>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</si>
  <si>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</si>
  <si>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</si>
  <si>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</si>
  <si>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</si>
  <si>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</si>
  <si>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</si>
  <si>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</si>
  <si>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</si>
  <si>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</si>
  <si>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</si>
  <si>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</si>
  <si>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</si>
  <si>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</si>
  <si>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</si>
  <si>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</si>
  <si>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</si>
  <si>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</si>
  <si>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</si>
  <si>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</si>
  <si>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</si>
  <si>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</si>
  <si>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</si>
  <si>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</si>
  <si>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</si>
  <si>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</si>
  <si>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</si>
  <si>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</si>
  <si>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</si>
  <si>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</si>
  <si>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</si>
  <si>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</si>
  <si>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</si>
  <si>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</si>
  <si>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</si>
  <si>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</si>
  <si>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</si>
  <si>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</si>
  <si>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</si>
  <si>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</si>
  <si>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</si>
  <si>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</si>
  <si>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</si>
  <si>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</si>
  <si>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</si>
  <si>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</si>
  <si>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</si>
  <si>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</si>
  <si>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</si>
  <si>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</si>
  <si>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</si>
  <si>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</si>
  <si>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</si>
  <si>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</si>
  <si>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</si>
  <si>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</si>
  <si>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</si>
  <si>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</si>
  <si>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</si>
  <si>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</si>
  <si>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</si>
  <si>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</si>
  <si>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</si>
  <si>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</si>
  <si>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</si>
  <si>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</si>
  <si>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</si>
  <si>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</si>
  <si>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</si>
  <si>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</si>
  <si>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</si>
  <si>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</si>
  <si>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</si>
  <si>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</si>
  <si>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</si>
  <si>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</si>
  <si>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</si>
  <si>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</si>
  <si>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</si>
  <si>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</si>
  <si>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</si>
  <si>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</si>
  <si>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</si>
  <si>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</si>
  <si>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</si>
  <si>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</si>
  <si>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</si>
  <si>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</si>
  <si>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</si>
  <si>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</si>
  <si>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</si>
  <si>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</si>
  <si>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</si>
  <si>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</si>
  <si>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</si>
  <si>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</si>
  <si>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</si>
  <si>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</si>
  <si>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</si>
  <si>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</si>
  <si>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</si>
  <si>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</si>
  <si>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</si>
  <si>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</si>
  <si>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</si>
  <si>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</si>
  <si>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</si>
  <si>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</si>
  <si>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</si>
  <si>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</si>
  <si>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</si>
  <si>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</si>
  <si>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</si>
  <si>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</si>
  <si>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</si>
  <si>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</si>
  <si>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</si>
  <si>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</si>
  <si>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</si>
  <si>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</si>
  <si>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</si>
  <si>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</si>
  <si>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</si>
  <si>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</si>
  <si>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</si>
  <si>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</si>
  <si>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</si>
  <si>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</si>
  <si>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</si>
  <si>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</si>
  <si>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</si>
  <si>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</si>
  <si>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</si>
  <si>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</si>
  <si>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</si>
  <si>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</si>
  <si>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</si>
  <si>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</si>
  <si>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</si>
  <si>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</si>
  <si>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</si>
  <si>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</si>
  <si>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</si>
  <si>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</si>
  <si>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</si>
  <si>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</si>
  <si>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</si>
  <si>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</si>
  <si>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</si>
  <si>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</si>
  <si>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</si>
  <si>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</si>
  <si>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</si>
  <si>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</si>
  <si>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</si>
  <si>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</si>
  <si>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</si>
  <si>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</si>
  <si>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</si>
  <si>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</si>
  <si>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</si>
  <si>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</si>
  <si>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</si>
  <si>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</si>
  <si>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</si>
  <si>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</si>
  <si>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</si>
  <si>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</si>
  <si>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</si>
  <si>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</si>
  <si>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</si>
  <si>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</si>
  <si>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</si>
  <si>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</si>
  <si>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</si>
  <si>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</si>
  <si>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</si>
  <si>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</si>
  <si>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</si>
  <si>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</si>
  <si>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</si>
  <si>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</si>
  <si>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</si>
  <si>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</si>
  <si>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</si>
  <si>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</si>
  <si>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</si>
  <si>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</si>
  <si>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</si>
  <si>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</si>
  <si>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</si>
  <si>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</si>
  <si>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</si>
  <si>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</si>
  <si>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</si>
  <si>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</si>
  <si>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</si>
  <si>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</si>
  <si>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</si>
  <si>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</si>
  <si>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</si>
  <si>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</si>
  <si>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</si>
  <si>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</si>
  <si>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</si>
  <si>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</si>
  <si>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</si>
  <si>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</si>
  <si>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</si>
  <si>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</si>
  <si>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</si>
  <si>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</si>
  <si>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</si>
  <si>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</si>
  <si>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</si>
  <si>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</si>
  <si>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</si>
  <si>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</si>
  <si>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</si>
  <si>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</si>
  <si>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</si>
  <si>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</si>
  <si>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</si>
  <si>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</si>
  <si>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</si>
  <si>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</si>
  <si>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</si>
  <si>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</si>
  <si>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</si>
  <si>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</si>
  <si>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</si>
  <si>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</si>
  <si>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</si>
  <si>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</si>
  <si>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</si>
  <si>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</si>
  <si>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</si>
  <si>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</si>
  <si>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</si>
  <si>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</si>
  <si>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</si>
  <si>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</si>
  <si>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</si>
  <si>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</si>
  <si>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</si>
  <si>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</si>
  <si>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</si>
  <si>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</si>
  <si>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</si>
  <si>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</si>
  <si>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</si>
  <si>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</si>
  <si>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</si>
  <si>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</si>
  <si>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</si>
  <si>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</si>
  <si>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</si>
  <si>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</si>
  <si>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</si>
  <si>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</si>
  <si>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</si>
  <si>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</si>
  <si>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</si>
  <si>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</si>
  <si>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</si>
  <si>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</si>
  <si>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</si>
  <si>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</si>
  <si>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</si>
  <si>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</si>
  <si>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</si>
  <si>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</si>
  <si>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</si>
  <si>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</si>
  <si>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</si>
  <si>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</si>
  <si>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</si>
  <si>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</si>
  <si>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</si>
  <si>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</si>
  <si>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</si>
  <si>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</si>
  <si>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</si>
  <si>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</si>
  <si>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</si>
  <si>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</si>
  <si>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</si>
  <si>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</si>
  <si>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</si>
  <si>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</si>
  <si>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</si>
  <si>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</si>
  <si>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</si>
  <si>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</si>
  <si>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</si>
  <si>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</si>
  <si>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</si>
  <si>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</si>
  <si>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</si>
  <si>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</si>
  <si>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</si>
  <si>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</si>
  <si>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</si>
  <si>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</si>
  <si>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</si>
  <si>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</si>
  <si>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</si>
  <si>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</si>
  <si>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</si>
  <si>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</si>
  <si>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</si>
  <si>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</si>
  <si>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</si>
  <si>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</si>
  <si>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</si>
  <si>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</si>
  <si>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</si>
  <si>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</si>
  <si>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</si>
  <si>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</si>
  <si>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</si>
  <si>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</si>
  <si>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</si>
  <si>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</si>
  <si>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</si>
  <si>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</si>
  <si>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</si>
  <si>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</si>
  <si>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</si>
  <si>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</si>
  <si>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</si>
  <si>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</si>
  <si>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</si>
  <si>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</si>
  <si>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</si>
  <si>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</si>
  <si>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</si>
  <si>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</si>
  <si>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</si>
  <si>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</si>
  <si>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</si>
  <si>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</si>
  <si>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</si>
  <si>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</si>
  <si>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</si>
  <si>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</si>
  <si>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</si>
  <si>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</si>
  <si>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</si>
  <si>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</si>
  <si>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</si>
  <si>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</si>
  <si>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</si>
  <si>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</si>
  <si>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</si>
  <si>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</si>
  <si>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</si>
  <si>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</si>
  <si>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</si>
  <si>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</si>
  <si>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</si>
  <si>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</si>
  <si>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</si>
  <si>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</si>
  <si>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</si>
  <si>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</si>
  <si>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</si>
  <si>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</si>
  <si>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</si>
  <si>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</si>
  <si>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</si>
  <si>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</si>
  <si>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</si>
  <si>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</si>
  <si>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</si>
  <si>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</si>
  <si>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</si>
  <si>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</si>
  <si>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</si>
  <si>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</si>
  <si>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</si>
  <si>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</si>
  <si>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</si>
  <si>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</si>
  <si>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</si>
  <si>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</si>
  <si>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</si>
  <si>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</si>
  <si>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</si>
  <si>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</si>
  <si>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</si>
  <si>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</si>
  <si>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</si>
  <si>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</si>
  <si>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</si>
  <si>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</si>
  <si>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</si>
  <si>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</si>
  <si>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</si>
  <si>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</si>
  <si>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</si>
  <si>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</si>
  <si>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</si>
  <si>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</si>
  <si>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</si>
  <si>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</si>
  <si>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</si>
  <si>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</si>
  <si>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</si>
  <si>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</si>
  <si>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</si>
  <si>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</si>
  <si>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</si>
  <si>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</si>
  <si>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</si>
  <si>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</si>
  <si>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</si>
  <si>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</si>
  <si>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</si>
  <si>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</si>
  <si>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</si>
  <si>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</si>
  <si>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</si>
  <si>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</si>
  <si>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</si>
  <si>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</si>
  <si>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</si>
  <si>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</si>
  <si>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</si>
  <si>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</si>
  <si>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</si>
  <si>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</si>
  <si>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</si>
  <si>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</si>
  <si>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</si>
  <si>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</si>
  <si>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</si>
  <si>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</si>
  <si>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</si>
  <si>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</si>
  <si>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</si>
  <si>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</si>
  <si>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</si>
  <si>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</si>
  <si>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</si>
  <si>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</si>
  <si>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</si>
  <si>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</si>
  <si>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</si>
  <si>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</si>
  <si>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</si>
  <si>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</si>
  <si>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</si>
  <si>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</si>
  <si>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</si>
  <si>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</si>
  <si>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</si>
  <si>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</si>
  <si>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</si>
  <si>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</si>
  <si>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</si>
  <si>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</si>
  <si>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</si>
  <si>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</si>
  <si>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</si>
  <si>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</si>
  <si>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</si>
  <si>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</si>
  <si>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</si>
  <si>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</si>
  <si>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</si>
  <si>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</si>
  <si>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</si>
  <si>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</si>
  <si>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</si>
  <si>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</si>
  <si>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</si>
  <si>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</si>
  <si>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</si>
  <si>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</si>
  <si>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</si>
  <si>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</si>
  <si>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</si>
  <si>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</si>
  <si>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</si>
  <si>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</si>
  <si>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</si>
  <si>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</si>
  <si>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</si>
  <si>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</si>
  <si>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</si>
  <si>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</si>
  <si>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</si>
  <si>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</si>
  <si>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</si>
  <si>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</si>
  <si>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</si>
  <si>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</si>
  <si>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</si>
  <si>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</si>
  <si>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</si>
  <si>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</si>
  <si>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</si>
  <si>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</si>
  <si>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</si>
  <si>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</si>
  <si>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</si>
  <si>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</si>
  <si>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</si>
  <si>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</si>
  <si>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</si>
  <si>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</si>
  <si>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</si>
  <si>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</si>
  <si>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</si>
  <si>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</si>
  <si>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</si>
  <si>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</si>
  <si>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</si>
  <si>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</si>
  <si>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</si>
  <si>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</si>
  <si>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</si>
  <si>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</si>
  <si>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</si>
  <si>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</si>
  <si>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</si>
  <si>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</si>
  <si>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</si>
  <si>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</si>
  <si>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</si>
  <si>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</si>
  <si>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</si>
  <si>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</si>
  <si>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</si>
  <si>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</si>
  <si>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</si>
  <si>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</si>
  <si>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</si>
  <si>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</si>
  <si>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</si>
  <si>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</si>
  <si>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</si>
  <si>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</si>
  <si>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</si>
  <si>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</si>
  <si>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</si>
  <si>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</si>
  <si>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</si>
  <si>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</si>
  <si>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</si>
  <si>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</si>
  <si>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</si>
  <si>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</si>
  <si>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</si>
  <si>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</si>
  <si>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</si>
  <si>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</si>
  <si>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</si>
  <si>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</si>
  <si>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</si>
  <si>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</si>
  <si>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</si>
  <si>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</si>
  <si>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</si>
  <si>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</si>
  <si>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</si>
  <si>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</si>
  <si>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</si>
  <si>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</si>
  <si>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</si>
  <si>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</si>
  <si>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</si>
  <si>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</si>
  <si>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</si>
  <si>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</si>
  <si>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</si>
  <si>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</si>
  <si>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</si>
  <si>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</si>
  <si>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</si>
  <si>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</si>
  <si>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</si>
  <si>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</si>
  <si>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</si>
  <si>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</si>
  <si>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</si>
  <si>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</si>
  <si>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</si>
  <si>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</si>
  <si>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</si>
  <si>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</si>
  <si>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</si>
  <si>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</si>
  <si>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</si>
  <si>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</si>
  <si>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</si>
  <si>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</si>
  <si>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</si>
  <si>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</si>
  <si>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</si>
  <si>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</si>
  <si>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</si>
  <si>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</si>
  <si>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</si>
  <si>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</si>
  <si>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</si>
  <si>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</si>
  <si>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</si>
  <si>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</si>
  <si>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</si>
  <si>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</si>
  <si>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</si>
  <si>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</si>
  <si>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</si>
  <si>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</si>
  <si>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</si>
  <si>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</si>
  <si>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</si>
  <si>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</si>
  <si>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</si>
  <si>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</si>
  <si>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</si>
  <si>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</si>
  <si>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</si>
  <si>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</si>
  <si>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</si>
  <si>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</si>
  <si>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</si>
  <si>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</si>
  <si>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</si>
  <si>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</si>
  <si>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</si>
  <si>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</si>
  <si>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</si>
  <si>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</si>
  <si>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</si>
  <si>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</si>
  <si>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</si>
  <si>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</si>
  <si>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</si>
  <si>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</si>
  <si>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</si>
  <si>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</si>
  <si>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</si>
  <si>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</si>
  <si>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</si>
  <si>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</si>
  <si>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</si>
  <si>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</si>
  <si>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</si>
  <si>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</si>
  <si>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</si>
  <si>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</si>
  <si>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</si>
  <si>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</si>
  <si>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</si>
  <si>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</si>
  <si>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</si>
  <si>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</si>
  <si>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</si>
  <si>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</si>
  <si>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</si>
  <si>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</si>
  <si>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</si>
  <si>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</si>
  <si>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</si>
  <si>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</si>
  <si>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</si>
  <si>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</si>
  <si>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</si>
  <si>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</si>
  <si>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</si>
  <si>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</si>
  <si>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</si>
  <si>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</si>
  <si>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</si>
  <si>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</si>
  <si>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</si>
  <si>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</si>
  <si>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</si>
  <si>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</si>
  <si>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</si>
  <si>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</si>
  <si>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</si>
  <si>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</si>
  <si>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</si>
  <si>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</si>
  <si>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</si>
  <si>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</si>
  <si>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</si>
  <si>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</si>
  <si>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</si>
  <si>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</si>
  <si>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</si>
  <si>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</si>
  <si>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</si>
  <si>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</si>
  <si>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</si>
  <si>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</si>
  <si>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</si>
  <si>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</si>
  <si>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</si>
  <si>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</si>
  <si>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</si>
  <si>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</si>
  <si>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</si>
  <si>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</si>
  <si>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</si>
  <si>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</si>
  <si>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</si>
  <si>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</si>
  <si>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</si>
  <si>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</si>
  <si>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</si>
  <si>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</si>
  <si>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</si>
  <si>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</si>
  <si>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</si>
  <si>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</si>
  <si>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</si>
  <si>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</si>
  <si>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</si>
  <si>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</si>
  <si>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</si>
  <si>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</si>
  <si>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</si>
  <si>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</si>
  <si>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</si>
  <si>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</si>
  <si>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</si>
  <si>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</si>
  <si>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</si>
  <si>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</si>
  <si>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</si>
  <si>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</si>
  <si>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</si>
  <si>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</si>
  <si>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</si>
  <si>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</si>
  <si>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</si>
  <si>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</si>
  <si>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</si>
  <si>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</si>
  <si>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</si>
  <si>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</si>
  <si>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</si>
  <si>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</si>
  <si>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</si>
  <si>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</si>
  <si>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</si>
  <si>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</si>
  <si>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</si>
  <si>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</si>
  <si>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</si>
  <si>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</si>
  <si>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</si>
  <si>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</si>
  <si>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</si>
  <si>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</si>
  <si>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</si>
  <si>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</si>
  <si>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</si>
  <si>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</si>
  <si>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</si>
  <si>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</si>
  <si>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</si>
  <si>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</si>
  <si>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</si>
  <si>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</si>
  <si>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</si>
  <si>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</si>
  <si>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</si>
  <si>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</si>
  <si>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</si>
  <si>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</si>
  <si>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</si>
  <si>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</si>
  <si>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</si>
  <si>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</si>
  <si>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</si>
  <si>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</si>
  <si>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</si>
  <si>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</si>
  <si>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</si>
  <si>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</si>
  <si>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</si>
  <si>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</si>
  <si>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</si>
  <si>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</si>
  <si>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</si>
  <si>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</si>
  <si>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</si>
  <si>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</si>
  <si>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</si>
  <si>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</si>
  <si>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</si>
  <si>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</si>
  <si>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</si>
  <si>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</si>
  <si>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</si>
  <si>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</si>
  <si>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</si>
  <si>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</si>
  <si>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</si>
  <si>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</si>
  <si>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</si>
  <si>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</si>
  <si>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</si>
  <si>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</si>
  <si>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</si>
  <si>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</si>
  <si>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</si>
  <si>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</si>
  <si>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</si>
  <si>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</si>
  <si>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</si>
  <si>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</si>
  <si>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</si>
  <si>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</si>
  <si>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</si>
  <si>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</si>
  <si>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</si>
  <si>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</si>
  <si>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</si>
  <si>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</si>
  <si>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</si>
  <si>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</si>
  <si>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</si>
  <si>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</si>
  <si>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</si>
  <si>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</si>
  <si>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</si>
  <si>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</si>
  <si>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</si>
  <si>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</si>
  <si>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</si>
  <si>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</si>
  <si>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</si>
  <si>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</si>
  <si>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</si>
  <si>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</si>
  <si>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</si>
  <si>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</si>
  <si>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</si>
  <si>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</si>
  <si>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</si>
  <si>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</si>
  <si>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</si>
  <si>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</si>
  <si>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</si>
  <si>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</si>
  <si>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</si>
  <si>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</si>
  <si>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</si>
  <si>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</si>
  <si>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</si>
  <si>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</si>
  <si>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</si>
  <si>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</si>
  <si>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</si>
  <si>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</si>
  <si>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</si>
  <si>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</si>
  <si>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</si>
  <si>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</si>
  <si>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</si>
  <si>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</si>
  <si>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</si>
  <si>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</si>
  <si>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</si>
  <si>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</si>
  <si>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</si>
  <si>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</si>
  <si>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</si>
  <si>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</si>
  <si>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</si>
  <si>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</si>
  <si>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</si>
  <si>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</si>
  <si>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</si>
  <si>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</si>
  <si>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</si>
  <si>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</si>
  <si>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</si>
  <si>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</si>
  <si>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</si>
  <si>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</si>
  <si>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</si>
  <si>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</si>
  <si>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</si>
  <si>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</si>
  <si>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</si>
  <si>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</si>
  <si>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</si>
  <si>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</si>
  <si>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</si>
  <si>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</si>
  <si>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</si>
  <si>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</si>
  <si>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</si>
  <si>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</si>
  <si>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</si>
  <si>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</si>
  <si>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</si>
  <si>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</si>
  <si>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</si>
  <si>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</si>
  <si>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</si>
  <si>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</si>
  <si>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</si>
  <si>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</si>
  <si>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</si>
  <si>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</si>
  <si>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</si>
  <si>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</si>
  <si>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</si>
  <si>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</si>
  <si>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</si>
  <si>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</si>
  <si>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</si>
  <si>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</si>
  <si>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</si>
  <si>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</si>
  <si>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</si>
  <si>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</si>
  <si>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</si>
  <si>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</si>
  <si>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</si>
  <si>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</si>
  <si>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</si>
  <si>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</si>
  <si>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</si>
  <si>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</si>
  <si>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</si>
  <si>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</si>
  <si>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</si>
  <si>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</si>
  <si>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</si>
  <si>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</si>
  <si>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</si>
  <si>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</si>
  <si>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</si>
  <si>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</si>
  <si>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</si>
  <si>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</si>
  <si>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</si>
  <si>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</si>
  <si>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</si>
  <si>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</si>
  <si>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</si>
  <si>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</si>
  <si>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</si>
  <si>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</si>
  <si>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</si>
  <si>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</si>
  <si>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</si>
  <si>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</si>
  <si>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</si>
  <si>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</si>
  <si>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</si>
  <si>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</si>
  <si>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</si>
  <si>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</si>
  <si>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</si>
  <si>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</si>
  <si>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</si>
  <si>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</si>
  <si>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</si>
  <si>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</si>
  <si>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</si>
  <si>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</si>
  <si>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</si>
  <si>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</si>
  <si>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</si>
  <si>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</si>
  <si>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</si>
  <si>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</si>
  <si>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</si>
  <si>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</si>
  <si>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</si>
  <si>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</si>
  <si>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</si>
  <si>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</si>
  <si>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</si>
  <si>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</si>
  <si>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</si>
  <si>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</si>
  <si>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</si>
  <si>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</si>
  <si>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</si>
  <si>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</si>
  <si>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</si>
  <si>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</si>
  <si>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</si>
  <si>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</si>
  <si>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</si>
  <si>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</si>
  <si>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</si>
  <si>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</si>
  <si>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</si>
  <si>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</si>
  <si>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</si>
  <si>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</si>
  <si>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</si>
  <si>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</si>
  <si>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</si>
  <si>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</si>
  <si>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</si>
  <si>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</si>
  <si>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</si>
  <si>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</si>
  <si>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</si>
  <si>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</si>
  <si>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</si>
  <si>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</si>
  <si>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</si>
  <si>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</si>
  <si>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</si>
  <si>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</si>
  <si>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</si>
  <si>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</si>
  <si>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</si>
  <si>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</si>
  <si>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</si>
  <si>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</si>
  <si>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</si>
  <si>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</si>
  <si>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</si>
  <si>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</si>
  <si>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</si>
  <si>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</si>
  <si>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</si>
  <si>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</si>
  <si>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</si>
  <si>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</si>
  <si>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</si>
  <si>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</si>
  <si>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</si>
  <si>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</si>
  <si>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</si>
  <si>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</si>
  <si>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</si>
  <si>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</si>
  <si>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</si>
  <si>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</si>
  <si>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</si>
  <si>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</si>
  <si>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</si>
  <si>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</si>
  <si>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</si>
  <si>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</si>
  <si>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</si>
  <si>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</si>
  <si>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</si>
  <si>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</si>
  <si>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</si>
  <si>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</si>
  <si>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</si>
  <si>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</si>
  <si>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</si>
  <si>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</si>
  <si>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</si>
  <si>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</si>
  <si>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</si>
  <si>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</si>
  <si>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</si>
  <si>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</si>
  <si>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</si>
  <si>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</si>
  <si>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</si>
  <si>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</si>
  <si>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</si>
  <si>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</si>
  <si>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</si>
  <si>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</si>
  <si>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</si>
  <si>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</si>
  <si>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</si>
  <si>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</si>
  <si>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</si>
  <si>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</si>
  <si>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</si>
  <si>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</si>
  <si>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</si>
  <si>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</si>
  <si>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</si>
  <si>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</si>
  <si>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</si>
  <si>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</si>
  <si>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</si>
  <si>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</si>
  <si>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</si>
  <si>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</si>
  <si>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</si>
  <si>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</si>
  <si>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</si>
  <si>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</si>
  <si>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</si>
  <si>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</si>
  <si>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</si>
  <si>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</si>
  <si>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</si>
  <si>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</si>
  <si>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</si>
  <si>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</si>
  <si>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</si>
  <si>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</si>
  <si>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</si>
  <si>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</si>
  <si>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</si>
  <si>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</si>
  <si>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</si>
  <si>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</si>
  <si>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</si>
  <si>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</si>
  <si>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</si>
  <si>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</si>
  <si>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</si>
  <si>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</si>
  <si>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</si>
  <si>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</si>
  <si>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</si>
  <si>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</si>
  <si>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</si>
  <si>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</si>
  <si>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</si>
  <si>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</si>
  <si>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</si>
  <si>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</si>
  <si>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</si>
  <si>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</si>
  <si>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</si>
  <si>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</si>
  <si>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</si>
  <si>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</si>
  <si>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</si>
  <si>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</si>
  <si>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</si>
  <si>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</si>
  <si>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</si>
  <si>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</si>
  <si>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</si>
  <si>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</si>
  <si>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</si>
  <si>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</si>
  <si>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</si>
  <si>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</si>
  <si>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</si>
  <si>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</si>
  <si>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</si>
  <si>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</si>
  <si>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</si>
  <si>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</si>
  <si>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</si>
  <si>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</si>
  <si>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</si>
  <si>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</si>
  <si>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</si>
  <si>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</si>
  <si>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</si>
  <si>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</si>
  <si>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</si>
  <si>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</si>
  <si>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</si>
  <si>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</si>
  <si>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</si>
  <si>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</si>
  <si>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</si>
  <si>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</si>
  <si>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</si>
  <si>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</si>
  <si>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</si>
  <si>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</si>
  <si>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</si>
  <si>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</si>
  <si>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</si>
  <si>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</si>
  <si>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</si>
  <si>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</si>
  <si>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</si>
  <si>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</si>
  <si>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</si>
  <si>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</si>
  <si>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</si>
  <si>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</si>
  <si>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</si>
  <si>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</si>
  <si>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</si>
  <si>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</si>
  <si>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</si>
  <si>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</si>
  <si>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</si>
  <si>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</si>
  <si>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</si>
  <si>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</si>
  <si>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</si>
  <si>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</si>
  <si>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</si>
  <si>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</si>
  <si>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</si>
  <si>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</si>
  <si>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</si>
  <si>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</si>
  <si>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</si>
  <si>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</si>
  <si>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</si>
  <si>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</si>
  <si>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</si>
  <si>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</si>
  <si>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</si>
  <si>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</si>
  <si>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</si>
  <si>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</si>
  <si>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</si>
  <si>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</si>
  <si>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</si>
  <si>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</si>
  <si>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</si>
  <si>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</si>
  <si>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</si>
  <si>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</si>
  <si>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</si>
  <si>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</si>
  <si>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</si>
  <si>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</si>
  <si>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</si>
  <si>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</si>
  <si>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</si>
  <si>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</si>
  <si>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</si>
  <si>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</si>
  <si>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</si>
  <si>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</si>
  <si>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</si>
  <si>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</si>
  <si>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</si>
  <si>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</si>
  <si>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</si>
  <si>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</si>
  <si>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</si>
  <si>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</si>
  <si>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</si>
  <si>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</si>
  <si>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</si>
  <si>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</si>
  <si>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</si>
  <si>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</si>
  <si>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</si>
  <si>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</si>
  <si>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</si>
  <si>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</si>
  <si>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</si>
  <si>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</si>
  <si>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</si>
  <si>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</si>
  <si>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</si>
  <si>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</si>
  <si>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</si>
  <si>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</si>
  <si>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</si>
  <si>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</si>
  <si>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</si>
  <si>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</si>
  <si>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</si>
  <si>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</si>
  <si>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</si>
  <si>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</si>
  <si>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</si>
  <si>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</si>
  <si>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</si>
  <si>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</si>
  <si>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</si>
  <si>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</si>
  <si>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</si>
  <si>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</si>
  <si>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</si>
  <si>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</si>
  <si>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</si>
  <si>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</si>
  <si>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</si>
  <si>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</si>
  <si>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</si>
  <si>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</si>
  <si>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</si>
  <si>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</si>
  <si>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</si>
  <si>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</si>
  <si>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</si>
  <si>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</si>
  <si>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</si>
  <si>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</si>
  <si>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</si>
  <si>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</si>
  <si>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</si>
  <si>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</si>
  <si>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</si>
  <si>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</si>
  <si>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</si>
  <si>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</si>
  <si>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</si>
  <si>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</si>
  <si>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</si>
  <si>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</si>
  <si>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</si>
  <si>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</si>
  <si>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</si>
  <si>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</si>
  <si>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</si>
  <si>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</si>
  <si>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</si>
  <si>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</si>
  <si>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</si>
  <si>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</si>
  <si>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</si>
  <si>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</si>
  <si>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</si>
  <si>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</si>
  <si>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</si>
  <si>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</si>
  <si>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</si>
  <si>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</si>
  <si>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</si>
  <si>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</si>
  <si>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</si>
  <si>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</si>
  <si>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</si>
  <si>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</si>
  <si>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</si>
  <si>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</si>
  <si>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</si>
  <si>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</si>
  <si>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</si>
  <si>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</si>
  <si>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</si>
  <si>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</si>
  <si>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</si>
  <si>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</si>
  <si>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</si>
  <si>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</si>
  <si>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</si>
  <si>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</si>
  <si>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</si>
  <si>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</si>
  <si>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</si>
  <si>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</si>
  <si>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</si>
  <si>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</si>
  <si>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</si>
  <si>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</si>
  <si>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</si>
  <si>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</si>
  <si>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</si>
  <si>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</si>
  <si>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</si>
  <si>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</si>
  <si>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</si>
  <si>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</si>
  <si>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</si>
  <si>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</si>
  <si>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</si>
  <si>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</si>
  <si>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</si>
  <si>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</si>
  <si>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</si>
  <si>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</si>
  <si>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</si>
  <si>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</si>
  <si>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</si>
  <si>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</si>
  <si>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</si>
  <si>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</si>
  <si>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</si>
  <si>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</si>
  <si>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</si>
  <si>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</si>
  <si>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</si>
  <si>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</si>
  <si>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</si>
  <si>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</si>
  <si>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</si>
  <si>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</si>
  <si>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</si>
  <si>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</si>
  <si>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</si>
  <si>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</si>
  <si>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</si>
  <si>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</si>
  <si>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</si>
  <si>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</si>
  <si>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</si>
  <si>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</si>
  <si>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</si>
  <si>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</si>
  <si>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</si>
  <si>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</si>
  <si>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</si>
  <si>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</si>
  <si>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</si>
  <si>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</si>
  <si>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</si>
  <si>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</si>
  <si>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</si>
  <si>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</si>
  <si>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</si>
  <si>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</si>
  <si>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</si>
  <si>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</si>
  <si>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</si>
  <si>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</si>
  <si>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</si>
  <si>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</si>
  <si>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</si>
  <si>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</si>
  <si>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</si>
  <si>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</si>
  <si>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</si>
  <si>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</si>
  <si>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</si>
  <si>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</si>
  <si>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</si>
  <si>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</si>
  <si>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</si>
  <si>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</si>
  <si>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</si>
  <si>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</si>
  <si>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</si>
  <si>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</si>
  <si>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</si>
  <si>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</si>
  <si>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</si>
  <si>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</si>
  <si>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</si>
  <si>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</si>
  <si>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</si>
  <si>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</si>
  <si>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</si>
  <si>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</si>
  <si>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</si>
  <si>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</si>
  <si>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</si>
  <si>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</si>
  <si>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</si>
  <si>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</si>
  <si>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</si>
  <si>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</si>
  <si>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</si>
  <si>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</si>
  <si>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</si>
  <si>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</si>
  <si>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</si>
  <si>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</si>
  <si>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</si>
  <si>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</si>
  <si>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</si>
  <si>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</si>
  <si>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</si>
  <si>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</si>
  <si>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</si>
  <si>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</si>
  <si>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</si>
  <si>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</si>
  <si>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</si>
  <si>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</si>
  <si>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</si>
  <si>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</si>
  <si>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</si>
  <si>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</si>
  <si>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</si>
  <si>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</si>
  <si>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</si>
  <si>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</si>
  <si>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</si>
  <si>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</si>
  <si>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</si>
  <si>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</si>
  <si>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</si>
  <si>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</si>
  <si>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</si>
  <si>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</si>
  <si>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</si>
  <si>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</si>
  <si>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</si>
  <si>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</si>
  <si>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</si>
  <si>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</si>
  <si>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</si>
  <si>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</si>
  <si>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</si>
  <si>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</si>
  <si>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</si>
  <si>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</si>
  <si>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</si>
  <si>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</si>
  <si>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</si>
  <si>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</si>
  <si>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</si>
  <si>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</si>
  <si>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</si>
  <si>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</si>
  <si>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</si>
  <si>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</si>
  <si>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</si>
  <si>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</si>
  <si>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</si>
  <si>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</si>
  <si>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</si>
  <si>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</si>
  <si>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</si>
  <si>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</si>
  <si>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</si>
  <si>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</si>
  <si>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</si>
  <si>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</si>
  <si>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</si>
  <si>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</si>
  <si>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</si>
  <si>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</si>
  <si>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</si>
  <si>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</si>
  <si>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</si>
  <si>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</si>
  <si>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</si>
  <si>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</si>
  <si>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</si>
  <si>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</si>
  <si>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</si>
  <si>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</si>
  <si>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</si>
  <si>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</si>
  <si>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</si>
  <si>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</si>
  <si>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</si>
  <si>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</si>
  <si>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</si>
  <si>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</si>
  <si>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</si>
  <si>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</si>
  <si>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</si>
  <si>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</si>
  <si>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</si>
  <si>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</si>
  <si>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</si>
  <si>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</si>
  <si>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</si>
  <si>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</si>
  <si>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</si>
  <si>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</si>
  <si>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</si>
  <si>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</si>
  <si>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</si>
  <si>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</si>
  <si>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</si>
  <si>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</si>
  <si>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</si>
  <si>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</si>
  <si>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</si>
  <si>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</si>
  <si>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</si>
  <si>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</si>
  <si>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</si>
  <si>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</si>
  <si>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</si>
  <si>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</si>
  <si>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</si>
  <si>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</si>
  <si>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</si>
  <si>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</si>
  <si>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</si>
  <si>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</si>
  <si>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</si>
  <si>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</si>
  <si>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</si>
  <si>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</si>
  <si>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</si>
  <si>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</si>
  <si>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</si>
  <si>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</si>
  <si>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</si>
  <si>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</si>
  <si>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</si>
  <si>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</si>
  <si>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</si>
  <si>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</si>
  <si>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</si>
  <si>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</si>
  <si>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</si>
  <si>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</si>
  <si>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</si>
  <si>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</si>
  <si>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</si>
  <si>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</si>
  <si>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</si>
  <si>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</si>
  <si>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</si>
  <si>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</si>
  <si>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</si>
  <si>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</si>
  <si>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</si>
  <si>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</si>
  <si>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</si>
  <si>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</si>
  <si>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</si>
  <si>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</si>
  <si>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</si>
  <si>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</si>
  <si>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</si>
  <si>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</si>
  <si>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</si>
  <si>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</si>
  <si>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</si>
  <si>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</si>
  <si>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</si>
  <si>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</si>
  <si>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</si>
  <si>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</si>
  <si>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</si>
  <si>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</si>
  <si>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</si>
  <si>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</si>
  <si>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</si>
  <si>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</si>
  <si>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</si>
  <si>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</si>
  <si>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</si>
  <si>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</si>
  <si>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</si>
  <si>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</si>
  <si>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</si>
  <si>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</si>
  <si>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</si>
  <si>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</si>
  <si>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</si>
  <si>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</si>
  <si>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</si>
  <si>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</si>
  <si>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</si>
  <si>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</si>
  <si>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</si>
  <si>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</si>
  <si>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</si>
  <si>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</si>
  <si>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</si>
  <si>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</si>
  <si>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</si>
  <si>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</si>
  <si>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</si>
  <si>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</si>
  <si>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</si>
  <si>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</si>
  <si>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</si>
  <si>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</si>
  <si>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</si>
  <si>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</si>
  <si>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</si>
  <si>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</si>
  <si>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</si>
  <si>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</si>
  <si>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</si>
  <si>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</si>
  <si>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</si>
  <si>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</si>
  <si>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</si>
  <si>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</si>
  <si>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</si>
  <si>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</si>
  <si>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</si>
  <si>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</si>
  <si>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</si>
  <si>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</si>
  <si>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</si>
  <si>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</si>
  <si>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</si>
  <si>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</si>
  <si>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</si>
  <si>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</si>
  <si>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</si>
  <si>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</si>
  <si>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</si>
  <si>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</si>
  <si>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</si>
  <si>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</si>
  <si>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</si>
  <si>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</si>
  <si>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</si>
  <si>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</si>
  <si>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</si>
  <si>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</si>
  <si>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</si>
  <si>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</si>
  <si>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</si>
  <si>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</si>
  <si>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</si>
  <si>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</si>
  <si>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</si>
  <si>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</si>
  <si>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</si>
  <si>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</si>
  <si>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</si>
  <si>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</si>
  <si>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</si>
  <si>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</si>
  <si>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</si>
  <si>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</si>
  <si>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</si>
  <si>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</si>
  <si>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</si>
  <si>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</si>
  <si>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</si>
  <si>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</si>
  <si>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</si>
  <si>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</si>
  <si>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</si>
  <si>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</si>
  <si>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</si>
  <si>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</si>
  <si>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</si>
  <si>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</si>
  <si>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</si>
  <si>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</si>
  <si>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</si>
  <si>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</si>
  <si>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</si>
  <si>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</si>
  <si>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</si>
  <si>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</si>
  <si>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</si>
  <si>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</si>
  <si>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</si>
  <si>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</si>
  <si>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</si>
  <si>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</si>
  <si>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</si>
  <si>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</si>
  <si>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</si>
  <si>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</si>
  <si>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</si>
  <si>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</si>
  <si>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</si>
  <si>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</si>
  <si>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</si>
  <si>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</si>
  <si>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</si>
  <si>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</si>
  <si>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</si>
  <si>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</si>
  <si>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</si>
  <si>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</si>
  <si>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</si>
  <si>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</si>
  <si>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</si>
  <si>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</si>
  <si>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</si>
  <si>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</si>
  <si>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</si>
  <si>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</si>
  <si>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</si>
  <si>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</si>
  <si>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</si>
  <si>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</si>
  <si>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</si>
  <si>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</si>
  <si>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</si>
  <si>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</si>
  <si>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</si>
  <si>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</si>
  <si>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</si>
  <si>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</si>
  <si>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</si>
  <si>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</si>
  <si>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</si>
  <si>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</si>
  <si>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</si>
  <si>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</si>
  <si>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</si>
  <si>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</si>
  <si>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</si>
  <si>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</si>
  <si>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</si>
  <si>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</si>
  <si>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</si>
  <si>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</si>
  <si>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</si>
  <si>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</si>
  <si>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</si>
  <si>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</si>
  <si>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</si>
  <si>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</si>
  <si>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</si>
  <si>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</si>
  <si>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</si>
  <si>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</si>
  <si>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</si>
  <si>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</si>
  <si>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</si>
  <si>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</si>
  <si>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</si>
  <si>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</si>
  <si>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</si>
  <si>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</si>
  <si>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</si>
  <si>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</si>
  <si>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</si>
  <si>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</si>
  <si>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</si>
  <si>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</si>
  <si>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</si>
  <si>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</si>
  <si>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</si>
  <si>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</si>
  <si>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</si>
  <si>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</si>
  <si>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</si>
  <si>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</si>
  <si>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</si>
  <si>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</si>
  <si>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</si>
  <si>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</si>
  <si>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</si>
  <si>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</si>
  <si>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</si>
  <si>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</si>
  <si>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</si>
  <si>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</si>
  <si>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</si>
  <si>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</si>
  <si>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</si>
  <si>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</si>
  <si>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</si>
  <si>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</si>
  <si>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</si>
  <si>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</si>
  <si>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</si>
  <si>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</si>
  <si>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</si>
  <si>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</si>
  <si>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</si>
  <si>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</si>
  <si>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</si>
  <si>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</si>
  <si>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</si>
  <si>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</si>
  <si>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</si>
  <si>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</si>
  <si>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</si>
  <si>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</si>
  <si>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</si>
  <si>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</si>
  <si>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</si>
  <si>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</si>
  <si>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</si>
  <si>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</si>
  <si>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</si>
  <si>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</si>
  <si>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</si>
  <si>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</si>
  <si>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</si>
  <si>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</si>
  <si>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</si>
  <si>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</si>
  <si>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</si>
  <si>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</si>
  <si>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</si>
  <si>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</si>
  <si>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</si>
  <si>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</si>
  <si>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</si>
  <si>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</si>
  <si>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</si>
  <si>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</si>
  <si>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</si>
  <si>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</si>
  <si>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</si>
  <si>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</si>
  <si>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</si>
  <si>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</si>
  <si>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</si>
  <si>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</si>
  <si>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</si>
  <si>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</si>
  <si>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</si>
  <si>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</si>
  <si>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</si>
  <si>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</si>
  <si>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</si>
  <si>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</si>
  <si>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</si>
  <si>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</si>
  <si>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</si>
  <si>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</si>
  <si>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</si>
  <si>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</si>
  <si>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</si>
  <si>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</si>
  <si>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</si>
  <si>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</si>
  <si>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</si>
  <si>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</si>
  <si>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</si>
  <si>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</si>
  <si>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</si>
  <si>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</si>
  <si>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</si>
  <si>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</si>
  <si>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</si>
  <si>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</si>
  <si>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</si>
  <si>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</si>
  <si>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</si>
  <si>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</si>
  <si>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</si>
  <si>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</si>
  <si>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</si>
  <si>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</si>
  <si>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</si>
  <si>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</si>
  <si>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</si>
  <si>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</si>
  <si>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</si>
  <si>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</si>
  <si>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</si>
  <si>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</si>
  <si>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</si>
  <si>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</si>
  <si>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</si>
  <si>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</si>
  <si>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</si>
  <si>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</si>
  <si>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</si>
  <si>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</si>
  <si>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</si>
  <si>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</si>
  <si>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</si>
  <si>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</si>
  <si>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</si>
  <si>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</si>
  <si>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</si>
  <si>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</si>
  <si>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</si>
  <si>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</si>
  <si>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</si>
  <si>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</si>
  <si>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</si>
  <si>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</si>
  <si>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</si>
  <si>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</si>
  <si>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</si>
  <si>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</si>
  <si>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</si>
  <si>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</si>
  <si>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</si>
  <si>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</si>
  <si>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</si>
  <si>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</si>
  <si>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</si>
  <si>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</si>
  <si>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</si>
  <si>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</si>
  <si>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</si>
  <si>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</si>
  <si>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</si>
  <si>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</si>
  <si>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</si>
  <si>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</si>
  <si>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</si>
  <si>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</si>
  <si>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</si>
  <si>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</si>
  <si>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</si>
  <si>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</si>
  <si>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</si>
  <si>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</si>
  <si>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</si>
  <si>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</si>
  <si>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</si>
  <si>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</si>
  <si>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</si>
  <si>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</si>
  <si>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</si>
  <si>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</si>
  <si>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</si>
  <si>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</si>
  <si>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</si>
  <si>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</si>
  <si>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</si>
  <si>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</si>
  <si>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</si>
  <si>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</si>
  <si>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</si>
  <si>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</si>
  <si>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</si>
  <si>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</si>
  <si>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</si>
  <si>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</si>
  <si>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</si>
  <si>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</si>
  <si>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</si>
  <si>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</si>
  <si>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</si>
  <si>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</si>
  <si>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</si>
  <si>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</si>
  <si>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</si>
  <si>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</si>
  <si>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</si>
  <si>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</si>
  <si>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</si>
  <si>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</si>
  <si>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</si>
  <si>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</si>
  <si>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</si>
  <si>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</si>
  <si>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</si>
  <si>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</si>
  <si>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</si>
  <si>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</si>
  <si>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</si>
  <si>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</si>
  <si>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</si>
  <si>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</si>
  <si>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</si>
  <si>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</si>
  <si>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</si>
  <si>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</si>
  <si>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</si>
  <si>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</si>
  <si>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</si>
  <si>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</si>
  <si>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</si>
  <si>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</si>
  <si>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</si>
  <si>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</si>
  <si>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</si>
  <si>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</si>
  <si>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</si>
  <si>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</si>
  <si>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</si>
  <si>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</si>
  <si>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</si>
  <si>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</si>
  <si>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</si>
  <si>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</si>
  <si>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</si>
  <si>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</si>
  <si>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</si>
  <si>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</si>
  <si>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</si>
  <si>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</si>
  <si>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</si>
  <si>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</si>
  <si>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</si>
  <si>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</si>
  <si>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</si>
  <si>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</si>
  <si>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</si>
  <si>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</si>
  <si>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</si>
  <si>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</si>
  <si>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</si>
  <si>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</si>
  <si>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</si>
  <si>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</si>
  <si>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</si>
  <si>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</si>
  <si>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</si>
  <si>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</si>
  <si>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</si>
  <si>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</si>
  <si>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</si>
  <si>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</si>
  <si>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</si>
  <si>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</si>
  <si>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</si>
  <si>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</si>
  <si>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</si>
  <si>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</si>
  <si>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</si>
  <si>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</si>
  <si>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</si>
  <si>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</si>
  <si>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</si>
  <si>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</si>
  <si>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</si>
  <si>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</si>
  <si>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</si>
  <si>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</si>
  <si>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</si>
  <si>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</si>
  <si>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</si>
  <si>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</si>
  <si>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</si>
  <si>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</si>
  <si>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</si>
  <si>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</si>
  <si>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</si>
  <si>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</si>
  <si>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</si>
  <si>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</si>
  <si>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</si>
  <si>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</si>
  <si>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</si>
  <si>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</si>
  <si>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</si>
  <si>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</si>
  <si>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</si>
  <si>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</si>
  <si>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</si>
  <si>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</si>
  <si>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</si>
  <si>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</si>
  <si>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</si>
  <si>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</si>
  <si>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</si>
  <si>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</si>
  <si>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</si>
  <si>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</si>
  <si>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</si>
  <si>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</si>
  <si>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</si>
  <si>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</si>
  <si>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</si>
  <si>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</si>
  <si>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</si>
  <si>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</si>
  <si>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</si>
  <si>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</si>
  <si>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</si>
  <si>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</si>
  <si>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</si>
  <si>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</si>
  <si>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</si>
  <si>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</si>
  <si>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</si>
  <si>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</si>
  <si>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</si>
  <si>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</si>
  <si>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</si>
  <si>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</si>
  <si>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</si>
  <si>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</si>
  <si>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</si>
  <si>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</si>
  <si>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</si>
  <si>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</si>
  <si>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</si>
  <si>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</si>
  <si>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</si>
  <si>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</si>
  <si>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</si>
  <si>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</si>
  <si>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</si>
  <si>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</si>
  <si>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</si>
  <si>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</si>
  <si>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</si>
  <si>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</si>
  <si>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</si>
  <si>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</si>
  <si>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</si>
  <si>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</si>
  <si>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</si>
  <si>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</si>
  <si>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</si>
  <si>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</si>
  <si>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</si>
  <si>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</si>
  <si>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</si>
  <si>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</si>
  <si>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</si>
  <si>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</si>
  <si>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</si>
  <si>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</si>
  <si>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</si>
  <si>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</si>
  <si>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</si>
  <si>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</si>
  <si>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</si>
  <si>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</si>
  <si>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</si>
  <si>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</si>
  <si>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</si>
  <si>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</si>
  <si>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</si>
  <si>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</si>
  <si>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</si>
  <si>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</si>
  <si>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</si>
  <si>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</si>
  <si>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</si>
  <si>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</si>
  <si>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</si>
  <si>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</si>
  <si>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</si>
  <si>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</si>
  <si>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</si>
  <si>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</si>
  <si>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</si>
  <si>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</si>
  <si>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</si>
  <si>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</si>
  <si>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</si>
  <si>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</si>
  <si>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</si>
  <si>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</si>
  <si>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</si>
  <si>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</si>
  <si>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</si>
  <si>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</si>
  <si>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</si>
  <si>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</si>
  <si>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</si>
  <si>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</si>
  <si>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</si>
  <si>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</si>
  <si>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</si>
  <si>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</si>
  <si>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</si>
  <si>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</si>
  <si>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</si>
  <si>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</si>
  <si>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</si>
  <si>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</si>
  <si>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</si>
  <si>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</si>
  <si>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</si>
  <si>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</si>
  <si>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</si>
  <si>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</si>
  <si>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</si>
  <si>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</si>
  <si>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</si>
  <si>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</si>
  <si>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</si>
  <si>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</si>
  <si>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</si>
  <si>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</si>
  <si>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</si>
  <si>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</si>
  <si>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</si>
  <si>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</si>
  <si>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</si>
  <si>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</si>
  <si>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</si>
  <si>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</si>
  <si>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</si>
  <si>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</si>
  <si>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</si>
  <si>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</si>
  <si>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</si>
  <si>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</si>
  <si>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</si>
  <si>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</si>
  <si>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</si>
  <si>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</si>
  <si>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</si>
  <si>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</si>
  <si>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</si>
  <si>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</si>
  <si>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</si>
  <si>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</si>
  <si>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</si>
  <si>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</si>
  <si>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</si>
  <si>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</si>
  <si>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</si>
  <si>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</si>
  <si>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</si>
  <si>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</si>
  <si>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</si>
  <si>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</si>
  <si>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</si>
  <si>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</si>
  <si>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</si>
  <si>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</si>
  <si>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</si>
  <si>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</si>
  <si>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</si>
  <si>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</si>
  <si>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</si>
  <si>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</si>
  <si>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</si>
  <si>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</si>
  <si>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</si>
  <si>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</si>
  <si>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</si>
  <si>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</si>
  <si>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</si>
  <si>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</si>
  <si>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</si>
  <si>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</si>
  <si>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</si>
  <si>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</si>
  <si>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</si>
  <si>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</si>
  <si>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</si>
  <si>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</si>
  <si>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</si>
  <si>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</si>
  <si>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</si>
  <si>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</si>
  <si>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</si>
  <si>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</si>
  <si>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</si>
  <si>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</si>
  <si>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</si>
  <si>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</si>
  <si>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</si>
  <si>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</si>
  <si>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</si>
  <si>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</si>
  <si>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</si>
  <si>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</si>
  <si>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</si>
  <si>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</si>
  <si>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</si>
  <si>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</si>
  <si>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</si>
  <si>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</si>
  <si>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</si>
  <si>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</si>
  <si>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</si>
  <si>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</si>
  <si>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</si>
  <si>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</si>
  <si>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</si>
  <si>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</si>
  <si>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</si>
  <si>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</si>
  <si>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</si>
  <si>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</si>
  <si>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</si>
  <si>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</si>
  <si>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</si>
  <si>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</si>
  <si>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</si>
  <si>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</si>
  <si>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</si>
  <si>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</si>
  <si>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</si>
  <si>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</si>
  <si>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</si>
  <si>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</si>
  <si>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</si>
  <si>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</si>
  <si>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</si>
  <si>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</si>
  <si>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</si>
  <si>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</si>
  <si>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</si>
  <si>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</si>
  <si>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</si>
  <si>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</si>
  <si>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</si>
  <si>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</si>
  <si>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</si>
  <si>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</si>
  <si>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</si>
  <si>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</si>
  <si>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</si>
  <si>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</si>
  <si>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</si>
  <si>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</si>
  <si>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</si>
  <si>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</si>
  <si>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</si>
  <si>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</si>
  <si>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</si>
  <si>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</si>
  <si>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</si>
  <si>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</si>
  <si>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</si>
  <si>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</si>
  <si>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</si>
  <si>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</si>
  <si>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</si>
  <si>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</si>
  <si>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</si>
  <si>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</si>
  <si>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</si>
  <si>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</si>
  <si>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</si>
  <si>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</si>
  <si>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</si>
  <si>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</si>
  <si>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</si>
  <si>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</si>
  <si>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</si>
  <si>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</si>
  <si>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</si>
  <si>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</si>
  <si>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</si>
  <si>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</si>
  <si>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</si>
  <si>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</si>
  <si>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</si>
  <si>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</si>
  <si>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</si>
  <si>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</si>
  <si>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</si>
  <si>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</si>
  <si>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</si>
  <si>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</si>
  <si>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</si>
  <si>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</si>
  <si>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</si>
  <si>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</si>
  <si>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</si>
  <si>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</si>
  <si>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</si>
  <si>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</si>
  <si>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</si>
  <si>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</si>
  <si>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</si>
  <si>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</si>
  <si>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</si>
  <si>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</si>
  <si>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</si>
  <si>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</si>
  <si>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</si>
  <si>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</si>
  <si>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</si>
  <si>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</si>
  <si>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</si>
  <si>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</si>
  <si>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</si>
  <si>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</si>
  <si>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</si>
  <si>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</si>
  <si>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</si>
  <si>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</si>
  <si>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</si>
  <si>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</si>
  <si>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</si>
  <si>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</si>
  <si>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</si>
  <si>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</si>
  <si>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</si>
  <si>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</si>
  <si>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</si>
  <si>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</si>
  <si>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</si>
  <si>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</si>
  <si>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</si>
  <si>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</si>
  <si>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</si>
  <si>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</si>
  <si>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</si>
  <si>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</si>
  <si>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</si>
  <si>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</si>
  <si>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</si>
  <si>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</si>
  <si>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</si>
  <si>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</si>
  <si>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</si>
  <si>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</si>
  <si>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</si>
  <si>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</si>
  <si>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</si>
  <si>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</si>
  <si>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</si>
  <si>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</si>
  <si>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</si>
  <si>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</si>
  <si>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</si>
  <si>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</si>
  <si>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</si>
  <si>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</si>
  <si>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</si>
  <si>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</si>
  <si>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</si>
  <si>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</si>
  <si>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</si>
  <si>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</si>
  <si>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</si>
  <si>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</si>
  <si>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</si>
  <si>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</si>
  <si>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</si>
  <si>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</si>
  <si>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</si>
  <si>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</si>
  <si>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</si>
  <si>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</si>
  <si>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</si>
  <si>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</si>
  <si>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</si>
  <si>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</si>
  <si>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</si>
  <si>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</si>
  <si>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</si>
  <si>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</si>
  <si>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</si>
  <si>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</si>
  <si>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</si>
  <si>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</si>
  <si>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</si>
  <si>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</si>
  <si>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</si>
  <si>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</si>
  <si>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</si>
  <si>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</si>
  <si>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</si>
  <si>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</si>
  <si>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</si>
  <si>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</si>
  <si>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</si>
  <si>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</si>
  <si>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</si>
  <si>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</si>
  <si>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</si>
  <si>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</si>
  <si>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</si>
  <si>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</si>
  <si>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</si>
  <si>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</si>
  <si>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</si>
  <si>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</si>
  <si>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</si>
  <si>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</si>
  <si>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</si>
  <si>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</si>
  <si>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</si>
  <si>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</si>
  <si>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</si>
  <si>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</si>
  <si>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</si>
  <si>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</si>
  <si>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</si>
  <si>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</si>
  <si>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</si>
  <si>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</si>
  <si>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</si>
  <si>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</si>
  <si>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</si>
  <si>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</si>
  <si>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</si>
  <si>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</si>
  <si>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</si>
  <si>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</si>
  <si>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</si>
  <si>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</si>
  <si>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</si>
  <si>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</si>
  <si>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</si>
  <si>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</si>
  <si>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</si>
  <si>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</si>
  <si>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</si>
  <si>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</si>
  <si>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</si>
  <si>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</si>
  <si>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</si>
  <si>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</si>
  <si>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</si>
  <si>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</si>
  <si>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</si>
  <si>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</si>
  <si>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</si>
  <si>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</si>
  <si>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</si>
  <si>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</si>
  <si>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</si>
  <si>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</si>
  <si>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</si>
  <si>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</si>
  <si>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</si>
  <si>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</si>
  <si>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</si>
  <si>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</si>
  <si>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</si>
  <si>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</si>
  <si>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</si>
  <si>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</si>
  <si>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</si>
  <si>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</si>
  <si>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</si>
  <si>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</si>
  <si>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</si>
  <si>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</si>
  <si>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</si>
  <si>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</si>
  <si>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</si>
  <si>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</si>
  <si>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</si>
  <si>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</si>
  <si>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</si>
  <si>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</si>
  <si>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</si>
  <si>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</si>
  <si>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</si>
  <si>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</si>
  <si>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</si>
  <si>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</si>
  <si>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</si>
  <si>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</si>
  <si>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</si>
  <si>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</si>
  <si>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</si>
  <si>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</si>
  <si>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</si>
  <si>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</si>
  <si>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</si>
  <si>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</si>
  <si>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</si>
  <si>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</si>
  <si>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</si>
  <si>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</si>
  <si>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</si>
  <si>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</si>
  <si>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</si>
  <si>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</si>
  <si>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</si>
  <si>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</si>
  <si>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</si>
  <si>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</si>
  <si>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</si>
  <si>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</si>
  <si>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</si>
  <si>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</si>
  <si>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</si>
  <si>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</si>
  <si>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</si>
  <si>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</si>
  <si>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</si>
  <si>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</si>
  <si>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</si>
  <si>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</si>
  <si>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</si>
  <si>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</si>
  <si>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</si>
  <si>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</si>
  <si>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</si>
  <si>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</si>
  <si>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</si>
  <si>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</si>
  <si>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</si>
  <si>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</si>
  <si>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</si>
  <si>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</si>
  <si>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</si>
  <si>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</si>
  <si>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</si>
  <si>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</si>
  <si>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</si>
  <si>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</si>
  <si>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</si>
  <si>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</si>
  <si>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</si>
  <si>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</si>
  <si>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</si>
  <si>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</si>
  <si>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</si>
  <si>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</si>
  <si>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</si>
  <si>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</si>
  <si>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</si>
  <si>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</si>
  <si>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</si>
  <si>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</si>
  <si>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</si>
  <si>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</si>
  <si>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</si>
  <si>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</si>
  <si>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</si>
  <si>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</si>
  <si>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</si>
  <si>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</si>
  <si>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</si>
  <si>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</si>
  <si>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</si>
  <si>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</si>
  <si>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</si>
  <si>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</si>
  <si>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</si>
  <si>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</si>
  <si>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</si>
  <si>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</si>
  <si>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</si>
  <si>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</si>
  <si>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</si>
  <si>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</si>
  <si>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</si>
  <si>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</si>
  <si>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</si>
  <si>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</si>
  <si>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</si>
  <si>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</si>
  <si>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</si>
  <si>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</si>
  <si>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</si>
  <si>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</si>
  <si>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</si>
  <si>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</si>
  <si>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</si>
  <si>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</si>
  <si>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</si>
  <si>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</si>
  <si>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</si>
  <si>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</si>
  <si>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</si>
  <si>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</si>
  <si>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</si>
  <si>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</si>
  <si>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</si>
  <si>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</si>
  <si>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</si>
  <si>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</si>
  <si>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</si>
  <si>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</si>
  <si>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</si>
  <si>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</si>
  <si>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</si>
  <si>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</si>
  <si>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</si>
  <si>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</si>
  <si>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</si>
  <si>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</si>
  <si>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</si>
  <si>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</si>
  <si>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</si>
  <si>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</si>
  <si>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</si>
  <si>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</si>
  <si>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</si>
  <si>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</si>
  <si>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</si>
  <si>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</si>
  <si>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</si>
  <si>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</si>
  <si>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</si>
  <si>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</si>
  <si>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</si>
  <si>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</si>
  <si>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</si>
  <si>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</si>
  <si>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</si>
  <si>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</si>
  <si>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</si>
  <si>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</si>
  <si>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</si>
  <si>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</si>
  <si>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</si>
  <si>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</si>
  <si>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</si>
  <si>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</si>
  <si>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</si>
  <si>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</si>
  <si>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</si>
  <si>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</si>
  <si>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</si>
  <si>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</si>
  <si>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</si>
  <si>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</si>
  <si>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</si>
  <si>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</si>
  <si>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</si>
  <si>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</si>
  <si>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</si>
  <si>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</si>
  <si>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</si>
  <si>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</si>
  <si>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</si>
  <si>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</si>
  <si>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</si>
  <si>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</si>
  <si>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</si>
  <si>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</si>
  <si>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</si>
  <si>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</si>
  <si>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</si>
  <si>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</si>
  <si>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</si>
  <si>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</si>
  <si>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</si>
  <si>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</si>
  <si>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</si>
  <si>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</si>
  <si>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</si>
  <si>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</si>
  <si>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</si>
  <si>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</si>
  <si>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</si>
  <si>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</si>
  <si>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</si>
  <si>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</si>
  <si>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</si>
  <si>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</si>
  <si>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</si>
  <si>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</si>
  <si>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</si>
  <si>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</si>
  <si>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</si>
  <si>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</si>
  <si>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</si>
  <si>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</si>
  <si>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</si>
  <si>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</si>
  <si>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</si>
  <si>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</si>
  <si>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</si>
  <si>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</si>
  <si>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</si>
  <si>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</si>
  <si>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</si>
  <si>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</si>
  <si>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</si>
  <si>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</si>
  <si>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</si>
  <si>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</si>
  <si>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</si>
  <si>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</si>
  <si>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</si>
  <si>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</si>
  <si>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</si>
  <si>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</si>
  <si>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</si>
  <si>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</si>
  <si>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</si>
  <si>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</si>
  <si>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</si>
  <si>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</si>
  <si>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</si>
  <si>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</si>
  <si>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</si>
  <si>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</si>
  <si>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</si>
  <si>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</si>
  <si>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</si>
  <si>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</si>
  <si>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</si>
  <si>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</si>
  <si>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</si>
  <si>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</si>
  <si>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</si>
  <si>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</si>
  <si>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</si>
  <si>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</si>
  <si>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</si>
  <si>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</si>
  <si>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</si>
  <si>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</si>
  <si>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</si>
  <si>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</si>
  <si>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</si>
  <si>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</si>
  <si>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</si>
  <si>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</si>
  <si>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</si>
  <si>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</si>
  <si>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</si>
  <si>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</si>
  <si>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</si>
  <si>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</si>
  <si>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</si>
  <si>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</si>
  <si>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</si>
  <si>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</si>
  <si>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</si>
  <si>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</si>
  <si>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</si>
  <si>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</si>
  <si>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</si>
  <si>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</si>
  <si>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</si>
  <si>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</si>
  <si>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</si>
  <si>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</si>
  <si>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</si>
  <si>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</si>
  <si>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</si>
  <si>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</si>
  <si>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</si>
  <si>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</si>
  <si>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</si>
  <si>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</si>
  <si>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</si>
  <si>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</si>
  <si>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</si>
  <si>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</si>
  <si>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</si>
  <si>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</si>
  <si>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</si>
  <si>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</si>
  <si>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</si>
  <si>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</si>
  <si>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</si>
  <si>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</si>
  <si>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</si>
  <si>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</si>
  <si>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</si>
  <si>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</si>
  <si>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</si>
  <si>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</si>
  <si>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</si>
  <si>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</si>
  <si>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</si>
  <si>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</si>
  <si>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</si>
  <si>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</si>
  <si>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</si>
  <si>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</si>
  <si>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</si>
  <si>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</si>
  <si>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</si>
  <si>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</si>
  <si>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</si>
  <si>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</si>
  <si>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</si>
  <si>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</si>
  <si>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</si>
  <si>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</si>
  <si>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</si>
  <si>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</si>
  <si>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</si>
  <si>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</si>
  <si>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</si>
  <si>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</si>
  <si>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</si>
  <si>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</si>
  <si>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</si>
  <si>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</si>
  <si>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</si>
  <si>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</si>
  <si>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</si>
  <si>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</si>
  <si>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</si>
  <si>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</si>
  <si>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</si>
  <si>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</si>
  <si>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</si>
  <si>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</si>
  <si>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</si>
  <si>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</si>
  <si>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</si>
  <si>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</si>
  <si>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</si>
  <si>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</si>
  <si>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</si>
  <si>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</si>
  <si>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</si>
  <si>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</si>
  <si>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</si>
  <si>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</si>
  <si>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</si>
  <si>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</si>
  <si>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</si>
  <si>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</si>
  <si>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</si>
  <si>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</si>
  <si>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</si>
  <si>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</si>
  <si>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</si>
  <si>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</si>
  <si>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</si>
  <si>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</si>
  <si>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</si>
  <si>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</si>
  <si>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</si>
  <si>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</si>
  <si>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</si>
  <si>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</si>
  <si>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</si>
  <si>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</si>
  <si>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</si>
  <si>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</si>
  <si>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</si>
  <si>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</si>
  <si>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</si>
  <si>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</si>
  <si>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</si>
  <si>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</si>
  <si>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</si>
  <si>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</si>
  <si>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</si>
  <si>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</si>
  <si>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</si>
  <si>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</si>
  <si>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</si>
  <si>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</si>
  <si>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</si>
  <si>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</si>
  <si>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</si>
  <si>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</si>
  <si>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</si>
  <si>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</si>
  <si>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</si>
  <si>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</si>
  <si>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</si>
  <si>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</si>
  <si>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</si>
  <si>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</si>
  <si>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</si>
  <si>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</si>
  <si>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</si>
  <si>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</si>
  <si>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</si>
  <si>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</si>
  <si>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</si>
  <si>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</si>
  <si>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</si>
  <si>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</si>
  <si>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</si>
  <si>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</si>
  <si>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</si>
  <si>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</si>
  <si>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</si>
  <si>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</si>
  <si>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</si>
  <si>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</si>
  <si>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</si>
  <si>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</si>
  <si>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</si>
  <si>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</si>
  <si>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</si>
  <si>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</si>
  <si>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</si>
  <si>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</si>
  <si>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</si>
  <si>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</si>
  <si>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</si>
  <si>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</si>
  <si>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</si>
  <si>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</si>
  <si>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</si>
  <si>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</si>
  <si>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</si>
  <si>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</si>
  <si>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</si>
  <si>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</si>
  <si>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</si>
  <si>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</si>
  <si>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</si>
  <si>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</si>
  <si>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</si>
  <si>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</si>
  <si>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</si>
  <si>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</si>
  <si>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</si>
  <si>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</si>
  <si>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</si>
  <si>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</si>
  <si>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</si>
  <si>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</si>
  <si>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</si>
  <si>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</si>
  <si>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</si>
  <si>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</si>
  <si>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</si>
  <si>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</si>
  <si>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</si>
  <si>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</si>
  <si>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</si>
  <si>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</si>
  <si>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</si>
  <si>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</si>
  <si>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</si>
  <si>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</si>
  <si>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</si>
  <si>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</si>
  <si>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</si>
  <si>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</si>
  <si>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</si>
  <si>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</si>
  <si>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</si>
  <si>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</si>
  <si>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</si>
  <si>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</si>
  <si>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</si>
  <si>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</si>
  <si>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</si>
  <si>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</si>
  <si>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</si>
  <si>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</si>
  <si>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</si>
  <si>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</si>
  <si>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</si>
  <si>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</si>
  <si>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</si>
  <si>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</si>
  <si>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</si>
  <si>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</si>
  <si>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</si>
  <si>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</si>
  <si>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</si>
  <si>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</si>
  <si>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</si>
  <si>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</si>
  <si>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</si>
  <si>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</si>
  <si>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</si>
  <si>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</si>
  <si>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</si>
  <si>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</si>
  <si>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</si>
  <si>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</si>
  <si>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</si>
  <si>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</si>
  <si>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</si>
  <si>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</si>
  <si>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</si>
  <si>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</si>
  <si>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</si>
  <si>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</si>
  <si>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</si>
  <si>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</si>
  <si>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</si>
  <si>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</si>
  <si>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</si>
  <si>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</si>
  <si>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</si>
  <si>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</si>
  <si>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</si>
  <si>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</si>
  <si>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</si>
  <si>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</si>
  <si>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</si>
  <si>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</si>
  <si>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</si>
  <si>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</si>
  <si>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</si>
  <si>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</si>
  <si>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</si>
  <si>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</si>
  <si>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</si>
  <si>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</si>
  <si>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</si>
  <si>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</si>
  <si>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</si>
  <si>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</si>
  <si>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</si>
  <si>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</si>
  <si>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</si>
  <si>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</si>
  <si>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</si>
  <si>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</si>
  <si>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</si>
  <si>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</si>
  <si>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</si>
  <si>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</si>
  <si>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</si>
  <si>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</si>
  <si>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</si>
  <si>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</si>
  <si>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</si>
  <si>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</si>
  <si>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</si>
  <si>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</si>
  <si>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</si>
  <si>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</si>
  <si>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</si>
  <si>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</si>
  <si>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</si>
  <si>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</si>
  <si>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</si>
  <si>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</si>
  <si>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</si>
  <si>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</si>
  <si>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</si>
  <si>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</si>
  <si>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</si>
  <si>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</si>
  <si>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</si>
  <si>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</si>
  <si>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</si>
  <si>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</si>
  <si>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</si>
  <si>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</si>
  <si>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</si>
  <si>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</si>
  <si>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</si>
  <si>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</si>
  <si>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</si>
  <si>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</si>
  <si>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</si>
  <si>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</si>
  <si>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</si>
  <si>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</si>
  <si>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</si>
  <si>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</si>
  <si>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</si>
  <si>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</si>
  <si>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</si>
  <si>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</si>
  <si>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</si>
  <si>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</si>
  <si>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</si>
  <si>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</si>
  <si>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</si>
  <si>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</si>
  <si>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</si>
  <si>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</si>
  <si>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</si>
  <si>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</si>
  <si>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</si>
  <si>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</si>
  <si>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</si>
  <si>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</si>
  <si>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</si>
  <si>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</si>
  <si>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</si>
  <si>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</si>
  <si>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</si>
  <si>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</si>
  <si>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</si>
  <si>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</si>
  <si>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</si>
  <si>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</si>
  <si>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</si>
  <si>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</si>
  <si>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</si>
  <si>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</si>
  <si>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</si>
  <si>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</si>
  <si>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</si>
  <si>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</si>
  <si>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</si>
  <si>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</si>
  <si>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</si>
  <si>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</si>
  <si>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</si>
  <si>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</si>
  <si>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</si>
  <si>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</si>
  <si>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</si>
  <si>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</si>
  <si>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</si>
  <si>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</si>
  <si>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</si>
  <si>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</si>
  <si>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</si>
  <si>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</si>
  <si>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</si>
  <si>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</si>
  <si>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</si>
  <si>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</si>
  <si>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</si>
  <si>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</si>
  <si>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</si>
  <si>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</si>
  <si>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</si>
  <si>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</si>
  <si>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</si>
  <si>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</si>
  <si>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</si>
  <si>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</si>
  <si>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</si>
  <si>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</si>
  <si>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</si>
  <si>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</si>
  <si>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</si>
  <si>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</si>
  <si>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</si>
  <si>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</si>
  <si>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</si>
  <si>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</si>
  <si>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</si>
  <si>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</si>
  <si>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</si>
  <si>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</si>
  <si>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</si>
  <si>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</si>
  <si>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</si>
  <si>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</si>
  <si>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</si>
  <si>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</si>
  <si>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</si>
  <si>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</si>
  <si>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</si>
  <si>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</si>
  <si>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</si>
  <si>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</si>
  <si>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</si>
  <si>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</si>
  <si>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</si>
  <si>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</si>
  <si>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</si>
  <si>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</si>
  <si>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</si>
  <si>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</si>
  <si>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</si>
  <si>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</si>
  <si>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</si>
  <si>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</si>
  <si>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</si>
  <si>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</si>
  <si>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</si>
  <si>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</si>
  <si>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</si>
  <si>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</si>
  <si>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</si>
  <si>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</si>
  <si>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</si>
  <si>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</si>
  <si>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</si>
  <si>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</si>
  <si>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</si>
  <si>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</si>
  <si>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</si>
  <si>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</si>
  <si>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</si>
  <si>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</si>
  <si>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</si>
  <si>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</si>
  <si>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</si>
  <si>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</si>
  <si>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</si>
  <si>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</si>
  <si>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</si>
  <si>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</si>
  <si>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</si>
  <si>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</si>
  <si>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</si>
  <si>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</si>
  <si>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</si>
  <si>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</si>
  <si>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</si>
  <si>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</si>
  <si>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</si>
  <si>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</si>
  <si>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</si>
  <si>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</si>
  <si>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</si>
  <si>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</si>
  <si>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</si>
  <si>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</si>
  <si>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</si>
  <si>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</si>
  <si>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</si>
  <si>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</si>
  <si>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</si>
  <si>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</si>
  <si>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</si>
  <si>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</si>
  <si>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</si>
  <si>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</si>
  <si>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</si>
  <si>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</si>
  <si>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</si>
  <si>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</si>
  <si>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</si>
  <si>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</si>
  <si>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</si>
  <si>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</si>
  <si>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</si>
  <si>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</si>
  <si>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</si>
  <si>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</si>
  <si>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</si>
  <si>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</si>
  <si>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</si>
  <si>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</si>
  <si>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</si>
  <si>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</si>
  <si>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</si>
  <si>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</si>
  <si>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</si>
  <si>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</si>
  <si>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</si>
  <si>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</si>
  <si>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</si>
  <si>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</si>
  <si>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</si>
  <si>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</si>
  <si>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</si>
  <si>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</si>
  <si>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</si>
  <si>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</si>
  <si>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</si>
  <si>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</si>
  <si>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</si>
  <si>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</si>
  <si>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</si>
  <si>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</si>
  <si>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</si>
  <si>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</si>
  <si>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</si>
  <si>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</si>
  <si>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</si>
  <si>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</si>
  <si>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</si>
  <si>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</si>
  <si>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</si>
  <si>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</si>
  <si>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</si>
  <si>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</si>
  <si>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</si>
  <si>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</si>
  <si>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</si>
  <si>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</si>
  <si>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</si>
  <si>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</si>
  <si>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</si>
  <si>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</si>
  <si>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</si>
  <si>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</si>
  <si>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</si>
  <si>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</si>
  <si>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</si>
  <si>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</si>
  <si>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</si>
  <si>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</si>
  <si>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</si>
  <si>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</si>
  <si>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</si>
  <si>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</si>
  <si>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</si>
  <si>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</si>
  <si>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</si>
  <si>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</si>
  <si>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</si>
  <si>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</si>
  <si>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</si>
  <si>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</si>
  <si>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</si>
  <si>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</si>
  <si>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</si>
  <si>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</si>
  <si>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</si>
  <si>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</si>
  <si>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</si>
  <si>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</si>
  <si>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</si>
  <si>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</si>
  <si>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</si>
  <si>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</si>
  <si>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</si>
  <si>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</si>
  <si>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</si>
  <si>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</si>
  <si>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</si>
  <si>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</si>
  <si>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</si>
  <si>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</si>
  <si>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</si>
  <si>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</si>
  <si>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</si>
  <si>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</si>
  <si>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</si>
  <si>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</si>
  <si>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</si>
  <si>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</si>
  <si>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</si>
  <si>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</si>
  <si>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</si>
  <si>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</si>
  <si>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</si>
  <si>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</si>
  <si>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</si>
  <si>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</si>
  <si>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</si>
  <si>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</si>
  <si>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</si>
  <si>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</si>
  <si>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</si>
  <si>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</si>
  <si>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</si>
  <si>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</si>
  <si>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</si>
  <si>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</si>
  <si>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</si>
  <si>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</si>
  <si>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</si>
  <si>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</si>
  <si>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</si>
  <si>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</si>
  <si>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</si>
  <si>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</si>
  <si>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</si>
  <si>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</si>
  <si>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</si>
  <si>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</si>
  <si>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</si>
  <si>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</si>
  <si>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</si>
  <si>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</si>
  <si>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</si>
  <si>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</si>
  <si>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</si>
  <si>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</si>
  <si>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</si>
  <si>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</si>
  <si>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</si>
  <si>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</si>
  <si>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</si>
  <si>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</si>
  <si>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</si>
  <si>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</si>
  <si>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</si>
  <si>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</si>
  <si>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</si>
  <si>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</si>
  <si>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</si>
  <si>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</si>
  <si>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</si>
  <si>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</si>
  <si>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</si>
  <si>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</si>
  <si>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</si>
  <si>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</si>
  <si>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</si>
  <si>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</si>
  <si>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</si>
  <si>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</si>
  <si>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</si>
  <si>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</si>
  <si>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</si>
  <si>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</si>
  <si>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</si>
  <si>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</si>
  <si>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</si>
  <si>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</si>
  <si>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</si>
  <si>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</si>
  <si>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</si>
  <si>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</si>
  <si>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</si>
  <si>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</si>
  <si>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</si>
  <si>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</si>
  <si>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</si>
  <si>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</si>
  <si>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</si>
  <si>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</si>
  <si>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</si>
  <si>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</si>
  <si>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</si>
  <si>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</si>
  <si>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</si>
  <si>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</si>
  <si>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</si>
  <si>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</si>
  <si>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</si>
  <si>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</si>
  <si>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</si>
  <si>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</si>
  <si>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</si>
  <si>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</si>
  <si>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</si>
  <si>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</si>
  <si>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</si>
  <si>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</si>
  <si>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</si>
  <si>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</si>
  <si>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</si>
  <si>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</si>
  <si>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</si>
  <si>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</si>
  <si>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</si>
  <si>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</si>
  <si>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</si>
  <si>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</si>
  <si>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</si>
  <si>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</si>
  <si>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</si>
  <si>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</si>
  <si>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</si>
  <si>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</si>
  <si>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</si>
  <si>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</si>
  <si>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</si>
  <si>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</si>
  <si>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</si>
  <si>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</si>
  <si>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</si>
  <si>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</si>
  <si>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</si>
  <si>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</si>
  <si>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</si>
  <si>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</si>
  <si>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</si>
  <si>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</si>
  <si>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</si>
  <si>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</si>
  <si>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</si>
  <si>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</si>
  <si>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</si>
  <si>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</si>
  <si>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</si>
  <si>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</si>
  <si>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</si>
  <si>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</si>
  <si>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</si>
  <si>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</si>
  <si>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</si>
  <si>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</si>
  <si>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</si>
  <si>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</si>
  <si>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</si>
  <si>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</si>
  <si>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</si>
  <si>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</si>
  <si>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</si>
  <si>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</si>
  <si>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</si>
  <si>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</si>
  <si>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</si>
  <si>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</si>
  <si>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</si>
  <si>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</si>
  <si>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</si>
  <si>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</si>
  <si>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</si>
  <si>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</si>
  <si>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</si>
  <si>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</si>
  <si>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</si>
  <si>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</si>
  <si>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</si>
  <si>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</si>
  <si>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</si>
  <si>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</si>
  <si>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</si>
  <si>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</si>
  <si>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</si>
  <si>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</si>
  <si>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</si>
  <si>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</si>
  <si>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</si>
  <si>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</si>
  <si>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</si>
  <si>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</si>
  <si>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</si>
  <si>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</si>
  <si>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</si>
  <si>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</si>
  <si>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</si>
  <si>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</si>
  <si>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</si>
  <si>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</si>
  <si>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</si>
  <si>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</si>
  <si>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</si>
  <si>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</si>
  <si>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</si>
  <si>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</si>
  <si>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</si>
  <si>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</si>
  <si>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</si>
  <si>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</si>
  <si>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</si>
  <si>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</si>
  <si>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</si>
  <si>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</si>
  <si>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</si>
  <si>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</si>
  <si>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</si>
  <si>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</si>
  <si>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</si>
  <si>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</si>
  <si>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</si>
  <si>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</si>
  <si>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</si>
  <si>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</si>
  <si>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</si>
  <si>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</si>
  <si>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</si>
  <si>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</si>
  <si>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</si>
  <si>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</si>
  <si>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</si>
  <si>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</si>
  <si>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</si>
  <si>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</si>
  <si>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</si>
  <si>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</si>
  <si>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</si>
  <si>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</si>
  <si>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</si>
  <si>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</si>
  <si>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</si>
  <si>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</si>
  <si>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</si>
  <si>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</si>
  <si>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</si>
  <si>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</si>
  <si>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</si>
  <si>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</si>
  <si>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</si>
  <si>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</si>
  <si>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</si>
  <si>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</si>
  <si>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</si>
  <si>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</si>
  <si>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</si>
  <si>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</si>
  <si>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</si>
  <si>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</si>
  <si>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</si>
  <si>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</si>
  <si>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</si>
  <si>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</si>
  <si>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</si>
  <si>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</si>
  <si>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</si>
  <si>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</si>
  <si>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</si>
  <si>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</si>
  <si>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</si>
  <si>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</si>
  <si>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</si>
  <si>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</si>
  <si>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</si>
  <si>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</si>
  <si>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</si>
  <si>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</si>
  <si>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</si>
  <si>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</si>
  <si>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</si>
  <si>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</si>
  <si>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</si>
  <si>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</si>
  <si>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</si>
  <si>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</si>
  <si>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</si>
  <si>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</si>
  <si>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</si>
  <si>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</si>
  <si>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</si>
  <si>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</si>
  <si>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</si>
  <si>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</si>
  <si>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</si>
  <si>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</si>
  <si>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</si>
  <si>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</si>
  <si>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</si>
  <si>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</si>
  <si>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</si>
  <si>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</si>
  <si>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</si>
  <si>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</si>
  <si>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</si>
  <si>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</si>
  <si>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</si>
  <si>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</si>
  <si>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</si>
  <si>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</si>
  <si>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</si>
  <si>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</si>
  <si>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</si>
  <si>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</si>
  <si>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</si>
  <si>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</si>
  <si>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</si>
  <si>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</si>
  <si>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</si>
  <si>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</si>
  <si>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</si>
  <si>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</si>
  <si>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</si>
  <si>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</si>
  <si>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</si>
  <si>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</si>
  <si>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</si>
  <si>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</si>
  <si>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</si>
  <si>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</si>
  <si>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</si>
  <si>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</si>
  <si>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</si>
  <si>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</si>
  <si>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</si>
  <si>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</si>
  <si>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</si>
  <si>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</si>
  <si>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</si>
  <si>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</si>
  <si>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</si>
  <si>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</si>
  <si>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</si>
  <si>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</si>
  <si>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</si>
  <si>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</si>
  <si>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</si>
  <si>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</si>
  <si>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</si>
  <si>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</si>
  <si>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</si>
  <si>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</si>
  <si>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</si>
  <si>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</si>
  <si>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</si>
  <si>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</si>
  <si>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</si>
  <si>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</si>
  <si>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</si>
  <si>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</si>
  <si>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</si>
  <si>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</si>
  <si>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</si>
  <si>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</si>
  <si>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</si>
  <si>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</si>
  <si>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</si>
  <si>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</si>
  <si>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</si>
  <si>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</si>
  <si>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</si>
  <si>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</si>
  <si>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</si>
  <si>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</si>
  <si>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</si>
  <si>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</si>
  <si>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</si>
  <si>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</si>
  <si>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</si>
  <si>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</si>
  <si>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</si>
  <si>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</si>
  <si>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</si>
  <si>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</si>
  <si>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</si>
  <si>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</si>
  <si>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</si>
  <si>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</si>
  <si>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</si>
  <si>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</si>
  <si>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</si>
  <si>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</si>
  <si>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</si>
  <si>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</si>
  <si>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</si>
  <si>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</si>
  <si>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</si>
  <si>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</si>
  <si>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</si>
  <si>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</si>
  <si>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</si>
  <si>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</si>
  <si>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</si>
  <si>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</si>
  <si>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</si>
  <si>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</si>
  <si>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</si>
  <si>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</si>
  <si>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</si>
  <si>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</si>
  <si>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</si>
  <si>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</si>
  <si>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</si>
  <si>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</si>
  <si>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</si>
  <si>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</si>
  <si>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</si>
  <si>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</si>
  <si>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</si>
  <si>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</si>
  <si>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</si>
  <si>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</si>
  <si>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</si>
  <si>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</si>
  <si>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</si>
  <si>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</si>
  <si>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</si>
  <si>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</si>
  <si>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</si>
  <si>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</si>
  <si>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</si>
  <si>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</si>
  <si>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</si>
  <si>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</si>
  <si>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</si>
  <si>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</si>
  <si>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</si>
  <si>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</si>
  <si>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</si>
  <si>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</si>
  <si>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</si>
  <si>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</si>
  <si>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</si>
  <si>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</si>
  <si>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</si>
  <si>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</si>
  <si>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</si>
  <si>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</si>
  <si>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</si>
  <si>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</si>
  <si>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</si>
  <si>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</si>
  <si>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</si>
  <si>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</si>
  <si>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</si>
  <si>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</si>
  <si>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</si>
  <si>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</si>
  <si>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</si>
  <si>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</si>
  <si>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</si>
  <si>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</si>
  <si>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</si>
  <si>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</si>
  <si>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</si>
  <si>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</si>
  <si>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</si>
  <si>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</si>
  <si>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</si>
  <si>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</si>
  <si>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</si>
  <si>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</si>
  <si>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</si>
  <si>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</si>
  <si>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</si>
  <si>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</si>
  <si>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</si>
  <si>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</si>
  <si>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</si>
  <si>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</si>
  <si>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</si>
  <si>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</si>
  <si>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</si>
  <si>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</si>
  <si>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</si>
  <si>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</si>
  <si>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</si>
  <si>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</si>
  <si>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</si>
  <si>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</si>
  <si>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</si>
  <si>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</si>
  <si>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</si>
  <si>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</si>
  <si>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</si>
  <si>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</si>
  <si>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</si>
  <si>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</si>
  <si>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</si>
  <si>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</si>
  <si>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</si>
  <si>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</si>
  <si>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</si>
  <si>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</si>
  <si>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</si>
  <si>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</si>
  <si>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</si>
  <si>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</si>
  <si>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</si>
  <si>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</si>
  <si>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</si>
  <si>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</si>
  <si>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</si>
  <si>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</si>
  <si>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</si>
  <si>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</si>
  <si>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</si>
  <si>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</si>
  <si>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</si>
  <si>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</si>
  <si>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</si>
  <si>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</si>
  <si>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</si>
  <si>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</si>
  <si>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</si>
  <si>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</si>
  <si>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</si>
  <si>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</si>
  <si>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</si>
  <si>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</si>
  <si>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</si>
  <si>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</si>
  <si>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</si>
  <si>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</si>
  <si>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</si>
  <si>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</si>
  <si>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</si>
  <si>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</si>
  <si>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</si>
  <si>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</si>
  <si>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</si>
  <si>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</si>
  <si>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</si>
  <si>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</si>
  <si>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</si>
  <si>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</si>
  <si>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</si>
  <si>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</si>
  <si>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</si>
  <si>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</si>
  <si>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</si>
  <si>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</si>
  <si>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</si>
  <si>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</si>
  <si>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</si>
  <si>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</si>
  <si>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</si>
  <si>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</si>
  <si>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</si>
  <si>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</si>
  <si>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</si>
  <si>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</si>
  <si>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</si>
  <si>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</si>
  <si>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</si>
  <si>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</si>
  <si>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</si>
  <si>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</si>
  <si>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</si>
  <si>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</si>
  <si>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</si>
  <si>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</si>
  <si>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</si>
  <si>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</si>
  <si>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</si>
  <si>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</si>
  <si>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</si>
  <si>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</si>
  <si>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</si>
  <si>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</si>
  <si>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</si>
  <si>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</si>
  <si>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</si>
  <si>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</si>
  <si>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</si>
  <si>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</si>
  <si>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</si>
  <si>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</si>
  <si>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</si>
  <si>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</si>
  <si>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</si>
  <si>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</si>
  <si>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</si>
  <si>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</si>
  <si>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</si>
  <si>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</si>
  <si>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</si>
  <si>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</si>
  <si>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</si>
  <si>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</si>
  <si>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</si>
  <si>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</si>
  <si>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</si>
  <si>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</si>
  <si>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</si>
  <si>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</si>
  <si>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</si>
  <si>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</si>
  <si>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</si>
  <si>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</si>
  <si>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</si>
  <si>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</si>
  <si>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</si>
  <si>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</si>
  <si>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</si>
  <si>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</si>
  <si>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</si>
  <si>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</si>
  <si>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</si>
  <si>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</si>
  <si>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</si>
  <si>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</si>
  <si>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</si>
  <si>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</si>
  <si>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</si>
  <si>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</si>
  <si>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</si>
  <si>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</si>
  <si>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</si>
  <si>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</si>
  <si>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</si>
  <si>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</si>
  <si>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</si>
  <si>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</si>
  <si>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</si>
  <si>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</si>
  <si>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</si>
  <si>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</si>
  <si>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</si>
  <si>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</si>
  <si>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</si>
  <si>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</si>
  <si>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</si>
  <si>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</si>
  <si>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</si>
  <si>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</si>
  <si>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</si>
  <si>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</si>
  <si>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</si>
  <si>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</si>
  <si>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</si>
  <si>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</si>
  <si>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</si>
  <si>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</si>
  <si>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</si>
  <si>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</si>
  <si>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</si>
  <si>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</si>
  <si>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</si>
  <si>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</si>
  <si>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</si>
  <si>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</si>
  <si>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</si>
  <si>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</si>
  <si>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</si>
  <si>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</si>
  <si>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</si>
  <si>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</si>
  <si>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</si>
  <si>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</si>
  <si>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</si>
  <si>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</si>
  <si>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</si>
  <si>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</si>
  <si>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</si>
  <si>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</si>
  <si>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</si>
  <si>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</si>
  <si>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</si>
  <si>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</si>
  <si>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</si>
  <si>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</si>
  <si>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</si>
  <si>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</si>
  <si>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</si>
  <si>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</si>
  <si>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</si>
  <si>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</si>
  <si>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</si>
  <si>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</si>
  <si>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</si>
  <si>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</si>
  <si>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</si>
  <si>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</si>
  <si>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</si>
  <si>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</si>
  <si>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</si>
  <si>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</si>
  <si>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</si>
  <si>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</si>
  <si>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</si>
  <si>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</si>
  <si>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</si>
  <si>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</si>
  <si>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</si>
  <si>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</si>
  <si>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</si>
  <si>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</si>
  <si>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</si>
  <si>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</si>
  <si>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</si>
  <si>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</si>
  <si>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</si>
  <si>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</si>
  <si>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</si>
  <si>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</si>
  <si>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</si>
  <si>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</si>
  <si>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</si>
  <si>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</si>
  <si>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</si>
  <si>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</si>
  <si>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</si>
  <si>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</si>
  <si>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</si>
  <si>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</si>
  <si>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</si>
  <si>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</si>
  <si>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</si>
  <si>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</si>
  <si>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</si>
  <si>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</si>
  <si>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</si>
  <si>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</si>
  <si>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</si>
  <si>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</si>
  <si>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</si>
  <si>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</si>
  <si>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</si>
  <si>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</si>
  <si>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</si>
  <si>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</si>
  <si>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</si>
  <si>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</si>
  <si>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</si>
  <si>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</si>
  <si>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</si>
  <si>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</si>
  <si>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</si>
  <si>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</si>
  <si>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</si>
  <si>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</si>
  <si>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</si>
  <si>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</si>
  <si>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</si>
  <si>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</si>
  <si>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</si>
  <si>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</si>
  <si>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</si>
  <si>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</si>
  <si>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</si>
  <si>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</si>
  <si>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</si>
  <si>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</si>
  <si>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</si>
  <si>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</si>
  <si>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</si>
  <si>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</si>
  <si>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</si>
  <si>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</si>
  <si>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</si>
  <si>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</si>
  <si>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</si>
  <si>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</si>
  <si>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</si>
  <si>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</si>
  <si>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</si>
  <si>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</si>
  <si>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</si>
  <si>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</si>
  <si>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</si>
  <si>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</si>
  <si>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</si>
  <si>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</si>
  <si>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</si>
  <si>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</si>
  <si>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</si>
  <si>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</si>
  <si>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</si>
  <si>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</si>
  <si>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</si>
  <si>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</si>
  <si>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</si>
  <si>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</si>
  <si>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</si>
  <si>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</si>
  <si>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</si>
  <si>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</si>
  <si>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</si>
  <si>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</si>
  <si>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</si>
  <si>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</si>
  <si>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</si>
  <si>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</si>
  <si>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</si>
  <si>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</si>
  <si>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</si>
  <si>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</si>
  <si>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</si>
  <si>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</si>
  <si>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</si>
  <si>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</si>
  <si>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</si>
  <si>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</si>
  <si>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</si>
  <si>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</si>
  <si>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</si>
  <si>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</si>
  <si>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</si>
  <si>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</si>
  <si>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</si>
  <si>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</si>
  <si>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</si>
  <si>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</si>
  <si>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</si>
  <si>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</si>
  <si>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</si>
  <si>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</si>
  <si>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</si>
  <si>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</si>
  <si>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</si>
  <si>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</si>
  <si>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</si>
  <si>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</si>
  <si>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</si>
  <si>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</si>
  <si>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</si>
  <si>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</si>
  <si>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</si>
  <si>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</si>
  <si>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</si>
  <si>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</si>
  <si>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</si>
  <si>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</si>
  <si>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</si>
  <si>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</si>
  <si>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</si>
  <si>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</si>
  <si>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</si>
  <si>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</si>
  <si>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</si>
  <si>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</si>
  <si>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</si>
  <si>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</si>
  <si>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</si>
  <si>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</si>
  <si>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</si>
  <si>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</si>
  <si>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</si>
  <si>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</si>
  <si>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</si>
  <si>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</si>
  <si>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</si>
  <si>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</si>
  <si>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</si>
  <si>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</si>
  <si>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</si>
  <si>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</si>
  <si>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</si>
  <si>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</si>
  <si>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</si>
  <si>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</si>
  <si>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</si>
  <si>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</si>
  <si>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</si>
  <si>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</si>
  <si>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</si>
  <si>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</si>
  <si>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</si>
  <si>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</si>
  <si>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</si>
  <si>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</si>
  <si>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</si>
  <si>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</si>
  <si>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</si>
  <si>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</si>
  <si>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</si>
  <si>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</si>
  <si>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</si>
  <si>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</si>
  <si>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</si>
  <si>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</si>
  <si>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</si>
  <si>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</si>
  <si>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</si>
  <si>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</si>
  <si>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</si>
  <si>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</si>
  <si>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</si>
  <si>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</si>
  <si>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</si>
  <si>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</si>
  <si>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</si>
  <si>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</si>
  <si>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</si>
  <si>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</si>
  <si>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</si>
  <si>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</si>
  <si>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</si>
  <si>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</si>
  <si>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</si>
  <si>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</si>
  <si>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</si>
  <si>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</si>
  <si>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</si>
  <si>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</si>
  <si>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</si>
  <si>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</si>
  <si>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</si>
  <si>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</si>
  <si>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</si>
  <si>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</si>
  <si>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</si>
  <si>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</si>
  <si>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</si>
  <si>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</si>
  <si>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</si>
  <si>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</si>
  <si>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</si>
  <si>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</si>
  <si>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</si>
  <si>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</si>
  <si>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</si>
  <si>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</si>
  <si>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</si>
  <si>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</si>
  <si>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</si>
  <si>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</si>
  <si>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</si>
  <si>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</si>
  <si>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</si>
  <si>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</si>
  <si>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</si>
  <si>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</si>
  <si>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</si>
  <si>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</si>
  <si>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</si>
  <si>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</si>
  <si>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</si>
  <si>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</si>
  <si>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</si>
  <si>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</si>
  <si>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</si>
  <si>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</si>
  <si>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</si>
  <si>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</si>
  <si>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</si>
  <si>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</si>
  <si>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</si>
  <si>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</si>
  <si>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</si>
  <si>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</si>
  <si>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</si>
  <si>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</si>
  <si>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</si>
  <si>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</si>
  <si>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</si>
  <si>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</si>
  <si>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</si>
  <si>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</si>
  <si>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</si>
  <si>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</si>
  <si>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</si>
  <si>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</si>
  <si>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</si>
  <si>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</si>
  <si>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</si>
  <si>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</si>
  <si>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</si>
  <si>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</si>
  <si>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</si>
  <si>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</si>
  <si>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</si>
  <si>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</si>
  <si>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</si>
  <si>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</si>
  <si>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</si>
  <si>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</si>
  <si>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</si>
  <si>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</si>
  <si>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</si>
  <si>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</si>
  <si>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</si>
  <si>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</si>
  <si>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</si>
  <si>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</si>
  <si>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</si>
  <si>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</si>
  <si>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</si>
  <si>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</si>
  <si>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</si>
  <si>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</si>
  <si>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</si>
  <si>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</si>
  <si>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</si>
  <si>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</si>
  <si>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</si>
  <si>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</si>
  <si>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</si>
  <si>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</si>
  <si>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</si>
  <si>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</si>
  <si>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</si>
  <si>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</si>
  <si>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</si>
  <si>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</si>
  <si>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</si>
  <si>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</si>
  <si>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</si>
  <si>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</si>
  <si>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</si>
  <si>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</si>
  <si>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</si>
  <si>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</si>
  <si>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</si>
  <si>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</si>
  <si>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</si>
  <si>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</si>
  <si>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</si>
  <si>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</si>
  <si>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</si>
  <si>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</si>
  <si>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</si>
  <si>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</si>
  <si>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</si>
  <si>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</si>
  <si>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</si>
  <si>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</si>
  <si>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</si>
  <si>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</si>
  <si>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</si>
  <si>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</si>
  <si>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</si>
  <si>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</si>
  <si>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</si>
  <si>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</si>
  <si>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</si>
  <si>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</si>
  <si>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</si>
  <si>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</si>
  <si>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</si>
  <si>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</si>
  <si>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</si>
  <si>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</si>
  <si>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</si>
  <si>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</si>
  <si>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</si>
  <si>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</si>
  <si>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</si>
  <si>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</si>
  <si>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</si>
  <si>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</si>
  <si>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</si>
  <si>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</si>
  <si>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</si>
  <si>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</si>
  <si>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</si>
  <si>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</si>
  <si>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</si>
  <si>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</si>
  <si>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</si>
  <si>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</si>
  <si>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</si>
  <si>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</si>
  <si>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</si>
  <si>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</si>
  <si>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</si>
  <si>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</si>
  <si>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</si>
  <si>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</si>
  <si>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</si>
  <si>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</si>
  <si>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</si>
  <si>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</si>
  <si>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</si>
  <si>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</si>
  <si>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</si>
  <si>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</si>
  <si>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</si>
  <si>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</si>
  <si>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</si>
  <si>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</si>
  <si>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</si>
  <si>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</si>
  <si>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</si>
  <si>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</si>
  <si>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</si>
  <si>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</si>
  <si>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</si>
  <si>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</si>
  <si>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</si>
  <si>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</si>
  <si>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</si>
  <si>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</si>
  <si>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</si>
  <si>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</si>
  <si>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</si>
  <si>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</si>
  <si>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</si>
  <si>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</si>
  <si>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</si>
  <si>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</si>
  <si>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</si>
  <si>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</si>
  <si>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</si>
  <si>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</si>
  <si>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</si>
  <si>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</si>
  <si>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</si>
  <si>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</si>
  <si>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</si>
  <si>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</si>
  <si>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</si>
  <si>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</si>
  <si>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</si>
  <si>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</si>
  <si>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</si>
  <si>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</si>
  <si>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</si>
  <si>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</si>
  <si>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</si>
  <si>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</si>
  <si>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</si>
  <si>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</si>
  <si>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</si>
  <si>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</si>
  <si>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</si>
  <si>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</si>
  <si>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</si>
  <si>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</si>
  <si>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</si>
  <si>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</si>
  <si>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</si>
  <si>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</si>
  <si>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</si>
  <si>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</si>
  <si>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</si>
  <si>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</si>
  <si>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</si>
  <si>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</si>
  <si>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</si>
  <si>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</si>
  <si>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</si>
  <si>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</si>
  <si>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</si>
  <si>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</si>
  <si>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</si>
  <si>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</si>
  <si>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</si>
  <si>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</si>
  <si>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</si>
  <si>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</si>
  <si>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</si>
  <si>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</si>
  <si>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</si>
  <si>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</si>
  <si>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</si>
  <si>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</si>
  <si>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</si>
  <si>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</si>
  <si>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</si>
  <si>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</si>
  <si>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</si>
  <si>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</si>
  <si>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</si>
  <si>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</si>
  <si>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</si>
  <si>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</si>
  <si>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</si>
  <si>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</si>
  <si>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</si>
  <si>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</si>
  <si>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</si>
  <si>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</si>
  <si>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</si>
  <si>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</si>
  <si>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</si>
  <si>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</si>
  <si>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</si>
  <si>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</si>
  <si>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</si>
  <si>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</si>
  <si>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</si>
  <si>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</si>
  <si>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</si>
  <si>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</si>
  <si>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</si>
  <si>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</si>
  <si>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</si>
  <si>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</si>
  <si>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</si>
  <si>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</si>
  <si>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</si>
  <si>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</si>
  <si>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</si>
  <si>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</si>
  <si>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</si>
  <si>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</si>
  <si>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</si>
  <si>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</si>
  <si>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</si>
  <si>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</si>
  <si>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</si>
  <si>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</si>
  <si>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</si>
  <si>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</si>
  <si>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</si>
  <si>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</si>
  <si>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</si>
  <si>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</si>
  <si>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</si>
  <si>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</si>
  <si>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</si>
  <si>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</si>
  <si>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</si>
  <si>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</si>
  <si>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</si>
  <si>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</si>
  <si>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</si>
  <si>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</si>
  <si>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</si>
  <si>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</si>
  <si>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</si>
  <si>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</si>
  <si>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</si>
  <si>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</si>
  <si>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</si>
  <si>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</si>
  <si>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</si>
  <si>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</si>
  <si>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</si>
  <si>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</si>
  <si>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</si>
  <si>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</si>
  <si>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</si>
  <si>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</si>
  <si>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</si>
  <si>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</si>
  <si>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</si>
  <si>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</si>
  <si>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</si>
  <si>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</si>
  <si>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</si>
  <si>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</si>
  <si>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</si>
  <si>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</si>
  <si>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</si>
  <si>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</si>
  <si>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</si>
  <si>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</si>
  <si>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</si>
  <si>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</si>
  <si>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</si>
  <si>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</si>
  <si>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</si>
  <si>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</si>
  <si>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</si>
  <si>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</si>
  <si>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</si>
  <si>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</si>
  <si>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</si>
  <si>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</si>
  <si>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</si>
  <si>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</si>
  <si>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</si>
  <si>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</si>
  <si>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</si>
  <si>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</si>
  <si>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</si>
  <si>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</si>
  <si>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</si>
  <si>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</si>
  <si>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</si>
  <si>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</si>
  <si>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</si>
  <si>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</si>
  <si>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</si>
  <si>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</si>
  <si>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</si>
  <si>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</si>
  <si>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</si>
  <si>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</si>
  <si>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</si>
  <si>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</si>
  <si>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</si>
  <si>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</si>
  <si>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</si>
  <si>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</si>
  <si>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</si>
  <si>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</si>
  <si>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</si>
  <si>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</si>
  <si>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</si>
  <si>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</si>
  <si>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</si>
  <si>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</si>
  <si>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</si>
  <si>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</si>
  <si>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</si>
  <si>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</si>
  <si>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</si>
  <si>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</si>
  <si>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</si>
  <si>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</si>
  <si>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</si>
  <si>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</si>
  <si>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</si>
  <si>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</si>
  <si>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</si>
  <si>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</si>
  <si>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</si>
  <si>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</si>
  <si>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</si>
  <si>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</si>
  <si>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</si>
  <si>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</si>
  <si>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</si>
  <si>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</si>
  <si>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</si>
  <si>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</si>
  <si>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</si>
  <si>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</si>
  <si>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</si>
  <si>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</si>
  <si>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</si>
  <si>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</si>
  <si>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</si>
  <si>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</si>
  <si>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</si>
  <si>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</si>
  <si>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</si>
  <si>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</si>
  <si>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</si>
  <si>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</si>
  <si>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</si>
  <si>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</si>
  <si>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</si>
  <si>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</si>
  <si>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</si>
  <si>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</si>
  <si>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</si>
  <si>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</si>
  <si>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</si>
  <si>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</si>
  <si>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</si>
  <si>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</si>
  <si>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</si>
  <si>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</si>
  <si>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</si>
  <si>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</si>
  <si>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</si>
  <si>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</si>
  <si>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</si>
  <si>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</si>
  <si>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</si>
  <si>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</si>
  <si>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</si>
  <si>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</si>
  <si>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</si>
  <si>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</si>
  <si>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</si>
  <si>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</si>
  <si>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</si>
  <si>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</si>
  <si>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</si>
  <si>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</si>
  <si>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</si>
  <si>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</si>
  <si>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</si>
  <si>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</si>
  <si>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</si>
  <si>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</si>
  <si>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</si>
  <si>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</si>
  <si>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</si>
  <si>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</si>
  <si>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</si>
  <si>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</si>
  <si>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</si>
  <si>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</si>
  <si>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</si>
  <si>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</si>
  <si>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</si>
  <si>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</si>
  <si>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</si>
  <si>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</si>
  <si>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</si>
  <si>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</si>
  <si>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</si>
  <si>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</si>
  <si>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</si>
  <si>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</si>
  <si>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</si>
  <si>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</si>
  <si>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</si>
  <si>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</si>
  <si>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</si>
  <si>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</si>
  <si>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</si>
  <si>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</si>
  <si>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</si>
  <si>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</si>
  <si>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</si>
  <si>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</si>
  <si>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</si>
  <si>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</si>
  <si>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</si>
  <si>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</si>
  <si>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</si>
  <si>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</si>
  <si>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</si>
  <si>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</si>
  <si>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</si>
  <si>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</si>
  <si>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</si>
  <si>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</si>
  <si>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</si>
  <si>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</si>
  <si>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</si>
  <si>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</si>
  <si>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</si>
  <si>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</si>
  <si>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</si>
  <si>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</si>
  <si>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</si>
  <si>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</si>
  <si>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</si>
  <si>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</si>
  <si>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</si>
  <si>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</si>
  <si>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</si>
  <si>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</si>
  <si>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</si>
  <si>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</si>
  <si>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</si>
  <si>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</si>
  <si>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</si>
  <si>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</si>
  <si>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</si>
  <si>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</si>
  <si>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</si>
  <si>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</si>
  <si>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</si>
  <si>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</si>
  <si>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</si>
  <si>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</si>
  <si>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</si>
  <si>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</si>
  <si>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</si>
  <si>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</si>
  <si>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</si>
  <si>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</si>
  <si>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</si>
  <si>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</si>
  <si>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</si>
  <si>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</si>
  <si>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</si>
  <si>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</si>
  <si>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</si>
  <si>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</si>
  <si>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</si>
  <si>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</si>
  <si>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</si>
  <si>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</si>
  <si>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</si>
  <si>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</si>
  <si>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</si>
  <si>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</si>
  <si>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</si>
  <si>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</si>
  <si>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</si>
  <si>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</si>
  <si>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</si>
  <si>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</si>
  <si>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</si>
  <si>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</si>
  <si>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</si>
  <si>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</si>
  <si>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</si>
  <si>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</si>
  <si>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</si>
  <si>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</si>
  <si>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</si>
  <si>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</si>
  <si>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</si>
  <si>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</si>
  <si>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</si>
  <si>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</si>
  <si>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</si>
  <si>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</si>
  <si>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</si>
  <si>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</si>
  <si>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</si>
  <si>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</si>
  <si>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</si>
  <si>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</si>
  <si>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</si>
  <si>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</si>
  <si>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</si>
  <si>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</si>
  <si>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</si>
  <si>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</si>
  <si>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</si>
  <si>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</si>
  <si>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</si>
  <si>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</si>
  <si>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</si>
  <si>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</si>
  <si>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</si>
  <si>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</si>
  <si>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</si>
  <si>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</si>
  <si>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</si>
  <si>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</si>
  <si>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</si>
  <si>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</si>
  <si>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</si>
  <si>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</si>
  <si>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</si>
  <si>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</si>
  <si>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</si>
  <si>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</si>
  <si>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</si>
  <si>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</si>
  <si>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</si>
  <si>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</si>
  <si>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</si>
  <si>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</si>
  <si>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</si>
  <si>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</si>
  <si>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</si>
  <si>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</si>
  <si>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</si>
  <si>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</si>
  <si>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</si>
  <si>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</si>
  <si>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</si>
  <si>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</si>
  <si>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</si>
  <si>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</si>
  <si>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</si>
  <si>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</si>
  <si>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</si>
  <si>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</si>
  <si>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</si>
  <si>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</si>
  <si>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</si>
  <si>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</si>
  <si>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</si>
  <si>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</si>
  <si>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</si>
  <si>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</si>
  <si>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</si>
  <si>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</si>
  <si>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</si>
  <si>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</si>
  <si>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</si>
  <si>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</si>
  <si>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</si>
  <si>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</si>
  <si>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</si>
  <si>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</si>
  <si>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</si>
  <si>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</si>
  <si>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</si>
  <si>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</si>
  <si>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</si>
  <si>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</si>
  <si>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</si>
  <si>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</si>
  <si>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</si>
  <si>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</si>
  <si>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</si>
  <si>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</si>
  <si>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</si>
  <si>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</si>
  <si>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</si>
  <si>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</si>
  <si>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</si>
  <si>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</si>
  <si>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</si>
  <si>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</si>
  <si>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</si>
  <si>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</si>
  <si>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</si>
  <si>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</si>
  <si>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</si>
  <si>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</si>
  <si>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</si>
  <si>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</si>
  <si>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</si>
  <si>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</si>
  <si>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</si>
  <si>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</si>
  <si>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</si>
  <si>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</si>
  <si>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</si>
  <si>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</si>
  <si>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</si>
  <si>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</si>
  <si>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</si>
  <si>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</si>
  <si>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</si>
  <si>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</si>
  <si>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</si>
  <si>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</si>
  <si>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</si>
  <si>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</si>
  <si>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</si>
  <si>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</si>
  <si>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</si>
  <si>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</si>
  <si>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</si>
  <si>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</si>
  <si>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</si>
  <si>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</si>
  <si>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</si>
  <si>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</si>
  <si>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</si>
  <si>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</si>
  <si>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</si>
  <si>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</si>
  <si>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</si>
  <si>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</si>
  <si>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</si>
  <si>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</si>
  <si>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</si>
  <si>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</si>
  <si>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</si>
  <si>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</si>
  <si>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</si>
  <si>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</si>
  <si>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</si>
  <si>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</si>
  <si>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</si>
  <si>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</si>
  <si>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</si>
  <si>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</si>
  <si>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</si>
  <si>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</si>
  <si>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</si>
  <si>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</si>
  <si>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</si>
  <si>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</si>
  <si>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</si>
  <si>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</si>
  <si>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</si>
  <si>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</si>
  <si>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</si>
  <si>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</si>
  <si>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</si>
  <si>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</si>
  <si>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</si>
  <si>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</si>
  <si>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</si>
  <si>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</si>
  <si>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</si>
  <si>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</si>
  <si>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</si>
  <si>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</si>
  <si>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</si>
  <si>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</si>
  <si>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</si>
  <si>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</si>
  <si>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</si>
  <si>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</si>
  <si>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</si>
  <si>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</si>
  <si>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</si>
  <si>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</si>
  <si>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</si>
  <si>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</si>
  <si>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</si>
  <si>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</si>
  <si>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</si>
  <si>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</si>
  <si>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</si>
  <si>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</si>
  <si>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</si>
  <si>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</si>
  <si>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</si>
  <si>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</si>
  <si>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</si>
  <si>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</si>
  <si>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</si>
  <si>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</si>
  <si>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</si>
  <si>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</si>
  <si>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</si>
  <si>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</si>
  <si>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</si>
  <si>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</si>
  <si>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</si>
  <si>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</si>
  <si>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</si>
  <si>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</si>
  <si>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</si>
  <si>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</si>
  <si>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</si>
  <si>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</si>
  <si>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</si>
  <si>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</si>
  <si>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</si>
  <si>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</si>
  <si>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</si>
  <si>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</si>
  <si>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</si>
  <si>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</si>
  <si>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</si>
  <si>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</si>
  <si>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</si>
  <si>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</si>
  <si>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</si>
  <si>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</si>
  <si>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</si>
  <si>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</si>
  <si>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</si>
  <si>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</si>
  <si>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</si>
  <si>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</si>
  <si>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</si>
  <si>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</si>
  <si>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</si>
  <si>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</si>
  <si>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</si>
  <si>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</si>
  <si>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</si>
  <si>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</si>
  <si>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</si>
  <si>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</si>
  <si>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</si>
  <si>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</si>
  <si>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</si>
  <si>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</si>
  <si>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</si>
  <si>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</si>
  <si>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</si>
  <si>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</si>
  <si>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</si>
  <si>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</si>
  <si>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</si>
  <si>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</si>
  <si>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</si>
  <si>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</si>
  <si>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</si>
  <si>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</si>
  <si>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</si>
  <si>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</si>
  <si>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</si>
  <si>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</si>
  <si>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</si>
  <si>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</si>
  <si>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</si>
  <si>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</si>
  <si>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</si>
  <si>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</si>
  <si>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</si>
  <si>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</si>
  <si>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</si>
  <si>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</si>
  <si>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</si>
  <si>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</si>
  <si>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</si>
  <si>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</si>
  <si>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</si>
  <si>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</si>
  <si>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</si>
  <si>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</si>
  <si>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</si>
  <si>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</si>
  <si>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</si>
  <si>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</si>
  <si>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</si>
  <si>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</si>
  <si>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</si>
  <si>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</si>
  <si>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</si>
  <si>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</si>
  <si>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</si>
  <si>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</si>
  <si>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</si>
  <si>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</si>
  <si>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</si>
  <si>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</si>
  <si>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</si>
  <si>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</si>
  <si>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</si>
  <si>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</si>
  <si>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</si>
  <si>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</si>
  <si>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</si>
  <si>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</si>
  <si>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</si>
  <si>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</si>
  <si>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</si>
  <si>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</si>
  <si>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</si>
  <si>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</si>
  <si>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</si>
  <si>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</si>
  <si>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</si>
  <si>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</si>
  <si>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</si>
  <si>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</si>
  <si>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</si>
  <si>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</si>
  <si>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</si>
  <si>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</si>
  <si>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</si>
  <si>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</si>
  <si>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</si>
  <si>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</si>
  <si>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</si>
  <si>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</si>
  <si>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</si>
  <si>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</si>
  <si>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</si>
  <si>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</si>
  <si>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</si>
  <si>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</si>
  <si>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</si>
  <si>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</si>
  <si>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</si>
  <si>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</si>
  <si>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</si>
  <si>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</si>
  <si>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</si>
  <si>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</si>
  <si>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</si>
  <si>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</si>
  <si>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</si>
  <si>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</si>
  <si>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</si>
  <si>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</si>
  <si>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</si>
  <si>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</si>
  <si>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</si>
  <si>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</si>
  <si>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</si>
  <si>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</si>
  <si>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</si>
  <si>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</si>
  <si>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</si>
  <si>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</si>
  <si>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</si>
  <si>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</si>
  <si>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</si>
  <si>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</si>
  <si>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</si>
  <si>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</si>
  <si>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</si>
  <si>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</si>
  <si>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</si>
  <si>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</si>
  <si>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</si>
  <si>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</si>
  <si>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</si>
  <si>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</si>
  <si>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</si>
  <si>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</si>
  <si>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</si>
  <si>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</si>
  <si>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</si>
  <si>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</si>
  <si>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</si>
  <si>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</si>
  <si>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</si>
  <si>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</si>
  <si>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</si>
  <si>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</si>
  <si>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</si>
  <si>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</si>
  <si>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</si>
  <si>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</si>
  <si>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</si>
  <si>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</si>
  <si>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</si>
  <si>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</si>
  <si>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</si>
  <si>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</si>
  <si>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</si>
  <si>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</si>
  <si>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</si>
  <si>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</si>
  <si>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</si>
  <si>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</si>
  <si>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</si>
  <si>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</si>
  <si>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</si>
  <si>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</si>
  <si>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</si>
  <si>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</si>
  <si>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</si>
  <si>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</si>
  <si>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</si>
  <si>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</si>
  <si>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</si>
  <si>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</si>
  <si>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</si>
  <si>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</si>
  <si>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</si>
  <si>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</si>
  <si>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</si>
  <si>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</si>
  <si>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</si>
  <si>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</si>
  <si>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</si>
  <si>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</si>
  <si>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</si>
  <si>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</si>
  <si>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</si>
  <si>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</si>
  <si>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</si>
  <si>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</si>
  <si>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</si>
  <si>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</si>
  <si>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</si>
  <si>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</si>
  <si>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</si>
  <si>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</si>
  <si>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</si>
  <si>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</si>
  <si>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</si>
  <si>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</si>
  <si>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</si>
  <si>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</si>
  <si>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</si>
  <si>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</si>
  <si>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</si>
  <si>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</si>
  <si>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</si>
  <si>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</si>
  <si>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</si>
  <si>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</si>
  <si>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</si>
  <si>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</si>
  <si>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</si>
  <si>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</si>
  <si>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</si>
  <si>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</si>
  <si>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</si>
  <si>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</si>
  <si>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</si>
  <si>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</si>
  <si>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</si>
  <si>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</si>
  <si>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</si>
  <si>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</si>
  <si>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</si>
  <si>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</si>
  <si>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</si>
  <si>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</si>
  <si>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</si>
  <si>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</si>
  <si>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</si>
  <si>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</si>
  <si>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</si>
  <si>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</si>
  <si>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</si>
  <si>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</si>
  <si>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</si>
  <si>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</si>
  <si>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</si>
  <si>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</si>
  <si>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</si>
  <si>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</si>
  <si>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</si>
  <si>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</si>
  <si>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</si>
  <si>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</si>
  <si>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</si>
  <si>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</si>
  <si>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</si>
  <si>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</si>
  <si>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</si>
  <si>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</si>
  <si>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</si>
  <si>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</si>
  <si>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</si>
  <si>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</si>
  <si>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</si>
  <si>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</si>
  <si>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</si>
  <si>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</si>
  <si>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</si>
  <si>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</si>
  <si>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</si>
  <si>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</si>
  <si>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</si>
  <si>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</si>
  <si>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</si>
  <si>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</si>
  <si>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</si>
  <si>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</si>
  <si>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</si>
  <si>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</si>
  <si>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</si>
  <si>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</si>
  <si>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</si>
  <si>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</si>
  <si>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</si>
  <si>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</si>
  <si>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</si>
  <si>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</si>
  <si>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</si>
  <si>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</si>
  <si>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</si>
  <si>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</si>
  <si>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</si>
  <si>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</si>
  <si>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</si>
  <si>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</si>
  <si>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</si>
  <si>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</si>
  <si>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</si>
  <si>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</si>
  <si>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</si>
  <si>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</si>
  <si>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</si>
  <si>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</si>
  <si>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</si>
  <si>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</si>
  <si>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</si>
  <si>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</si>
  <si>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</si>
  <si>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</si>
  <si>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</si>
  <si>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</si>
  <si>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</si>
  <si>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</si>
  <si>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</si>
  <si>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</si>
  <si>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</si>
  <si>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</si>
  <si>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</si>
  <si>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</si>
  <si>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</si>
  <si>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</si>
  <si>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</si>
  <si>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</si>
  <si>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</si>
  <si>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</si>
  <si>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</si>
  <si>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</si>
  <si>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</si>
  <si>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</si>
  <si>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</si>
  <si>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</si>
  <si>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</si>
  <si>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</si>
  <si>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</si>
  <si>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</si>
  <si>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</si>
  <si>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</si>
  <si>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</si>
  <si>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</si>
  <si>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</si>
  <si>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</si>
  <si>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</si>
  <si>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</si>
  <si>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</si>
  <si>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</si>
  <si>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</si>
  <si>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</si>
  <si>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</si>
  <si>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</si>
  <si>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</si>
  <si>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</si>
  <si>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</si>
  <si>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</si>
  <si>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</si>
  <si>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</si>
  <si>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</si>
  <si>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</si>
  <si>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</si>
  <si>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</si>
  <si>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</si>
  <si>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</si>
  <si>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</si>
  <si>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</si>
  <si>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</si>
  <si>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</si>
  <si>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</si>
  <si>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</si>
  <si>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</si>
  <si>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</si>
  <si>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</si>
  <si>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</si>
  <si>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</si>
  <si>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</si>
  <si>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</si>
  <si>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</si>
  <si>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</si>
  <si>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</si>
  <si>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</si>
  <si>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</si>
  <si>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</si>
  <si>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</si>
  <si>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</si>
  <si>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</si>
  <si>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</si>
  <si>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</si>
  <si>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</si>
  <si>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</si>
  <si>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</si>
  <si>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</si>
  <si>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</si>
  <si>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</si>
  <si>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</si>
  <si>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</si>
  <si>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</si>
  <si>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</si>
  <si>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</si>
  <si>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</si>
  <si>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</si>
  <si>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</si>
  <si>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</si>
  <si>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</si>
  <si>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</si>
  <si>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</si>
  <si>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</si>
  <si>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</si>
  <si>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</si>
  <si>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</si>
  <si>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</si>
  <si>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</si>
  <si>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</si>
  <si>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</si>
  <si>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</si>
  <si>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</si>
  <si>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</si>
  <si>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</si>
  <si>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</si>
  <si>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</si>
  <si>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</si>
  <si>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</si>
  <si>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</si>
  <si>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</si>
  <si>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</si>
  <si>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</si>
  <si>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</si>
  <si>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</si>
  <si>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</si>
  <si>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</si>
  <si>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</si>
  <si>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</si>
  <si>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</si>
  <si>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</si>
  <si>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</si>
  <si>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</si>
  <si>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</si>
  <si>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</si>
  <si>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</si>
  <si>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</si>
  <si>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</si>
  <si>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</si>
  <si>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</si>
  <si>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</si>
  <si>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</si>
  <si>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</si>
  <si>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</si>
  <si>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</si>
  <si>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</si>
  <si>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</si>
  <si>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</si>
  <si>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</si>
  <si>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</si>
  <si>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</si>
  <si>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</si>
  <si>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</si>
  <si>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</si>
  <si>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</si>
  <si>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</si>
  <si>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</si>
  <si>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</si>
  <si>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</si>
  <si>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</si>
  <si>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</si>
  <si>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</si>
  <si>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</si>
  <si>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</si>
  <si>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</si>
  <si>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</si>
  <si>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</si>
  <si>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</si>
  <si>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</si>
  <si>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</si>
  <si>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</si>
  <si>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</si>
  <si>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</si>
  <si>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</si>
  <si>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</si>
  <si>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</si>
  <si>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</si>
  <si>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</si>
  <si>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</si>
  <si>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</si>
  <si>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</si>
  <si>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</si>
  <si>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</si>
  <si>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</si>
  <si>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</si>
  <si>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</si>
  <si>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</si>
  <si>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</si>
  <si>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</si>
  <si>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</si>
  <si>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</si>
  <si>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</si>
  <si>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</si>
  <si>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</si>
  <si>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</si>
  <si>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</si>
  <si>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</si>
  <si>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</si>
  <si>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</si>
  <si>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</si>
  <si>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</si>
  <si>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</si>
  <si>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</si>
  <si>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</si>
  <si>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</si>
  <si>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</si>
  <si>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</si>
  <si>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</si>
  <si>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</si>
  <si>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</si>
  <si>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</si>
  <si>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</si>
  <si>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</si>
  <si>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</si>
  <si>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</si>
  <si>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</si>
  <si>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</si>
  <si>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</si>
  <si>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</si>
  <si>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</si>
  <si>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</si>
  <si>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</si>
  <si>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</si>
  <si>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</si>
  <si>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</si>
  <si>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</si>
  <si>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</si>
  <si>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</si>
  <si>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</si>
  <si>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</si>
  <si>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</si>
  <si>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</si>
  <si>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</si>
  <si>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</si>
  <si>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</si>
  <si>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</si>
  <si>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</si>
  <si>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</si>
  <si>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</si>
  <si>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</si>
  <si>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</si>
  <si>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</si>
  <si>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</si>
  <si>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</si>
  <si>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</si>
  <si>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</si>
  <si>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</si>
  <si>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</si>
  <si>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</si>
  <si>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</si>
  <si>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</si>
  <si>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</si>
  <si>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</si>
  <si>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</si>
  <si>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</si>
  <si>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</si>
  <si>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</si>
  <si>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</si>
  <si>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</si>
  <si>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</si>
  <si>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</si>
  <si>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</si>
  <si>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</si>
  <si>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</si>
  <si>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</si>
  <si>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</si>
  <si>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</si>
  <si>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</si>
  <si>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</si>
  <si>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</si>
  <si>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</si>
  <si>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</si>
  <si>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</si>
  <si>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</si>
  <si>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</si>
  <si>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</si>
  <si>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</si>
  <si>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</si>
  <si>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</si>
  <si>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</si>
  <si>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</si>
  <si>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</si>
  <si>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</si>
  <si>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</si>
  <si>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</si>
  <si>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</si>
  <si>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</si>
  <si>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</si>
  <si>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</si>
  <si>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</si>
  <si>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</si>
  <si>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</si>
  <si>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</si>
  <si>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</si>
  <si>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</si>
  <si>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</si>
  <si>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</si>
  <si>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</si>
  <si>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</si>
  <si>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</si>
  <si>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</si>
  <si>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</si>
  <si>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</si>
  <si>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</si>
  <si>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</si>
  <si>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</si>
  <si>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</si>
  <si>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</si>
  <si>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</si>
  <si>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</si>
  <si>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</si>
  <si>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</si>
  <si>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</si>
  <si>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</si>
  <si>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</si>
  <si>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</si>
  <si>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</si>
  <si>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</si>
  <si>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</si>
  <si>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</si>
  <si>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</si>
  <si>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</si>
  <si>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</si>
  <si>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</si>
  <si>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</si>
  <si>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</si>
  <si>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</si>
  <si>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</si>
  <si>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</si>
  <si>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</si>
  <si>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</si>
  <si>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</si>
  <si>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</si>
  <si>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</si>
  <si>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</si>
  <si>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</si>
  <si>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</si>
  <si>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</si>
  <si>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</si>
  <si>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</si>
  <si>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</si>
  <si>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</si>
  <si>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</si>
  <si>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</si>
  <si>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</si>
  <si>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</si>
  <si>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</si>
  <si>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</si>
  <si>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</si>
  <si>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</si>
  <si>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</si>
  <si>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</si>
  <si>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</si>
  <si>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</si>
  <si>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</si>
  <si>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</si>
  <si>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</si>
  <si>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</si>
  <si>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</si>
  <si>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</si>
  <si>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</si>
  <si>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</si>
  <si>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</si>
  <si>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</si>
  <si>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</si>
  <si>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</si>
  <si>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</si>
  <si>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</si>
  <si>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</si>
  <si>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</si>
  <si>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</si>
  <si>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</si>
  <si>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</si>
  <si>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</si>
  <si>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</si>
  <si>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</si>
  <si>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</si>
  <si>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</si>
  <si>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</si>
  <si>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</si>
  <si>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</si>
  <si>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</si>
  <si>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</si>
  <si>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</si>
  <si>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</si>
  <si>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</si>
  <si>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</si>
  <si>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</si>
  <si>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</si>
  <si>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</si>
  <si>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</si>
  <si>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</si>
  <si>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</si>
  <si>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</si>
  <si>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</si>
  <si>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</si>
  <si>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</si>
  <si>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</si>
  <si>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</si>
  <si>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</si>
  <si>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</si>
  <si>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</si>
  <si>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</si>
  <si>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</si>
  <si>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</si>
  <si>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</si>
  <si>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</si>
  <si>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</si>
  <si>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</si>
  <si>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</si>
  <si>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</si>
  <si>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</si>
  <si>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</si>
  <si>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</si>
  <si>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</si>
  <si>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</si>
  <si>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</si>
  <si>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</si>
  <si>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</si>
  <si>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</si>
  <si>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</si>
  <si>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</si>
  <si>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</si>
  <si>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</si>
  <si>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</si>
  <si>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</si>
  <si>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</si>
  <si>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</si>
  <si>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</si>
  <si>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</si>
  <si>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</si>
  <si>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</si>
  <si>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</si>
  <si>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</si>
  <si>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</si>
  <si>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</si>
  <si>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</si>
  <si>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</si>
  <si>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</si>
  <si>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</si>
  <si>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</si>
  <si>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</si>
  <si>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</si>
  <si>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</si>
  <si>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</si>
  <si>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</si>
  <si>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</si>
  <si>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</si>
  <si>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</si>
  <si>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</si>
  <si>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</si>
  <si>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</si>
  <si>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</si>
  <si>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</si>
  <si>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</si>
  <si>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</si>
  <si>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</si>
  <si>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</si>
  <si>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</si>
  <si>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</si>
  <si>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</si>
  <si>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</si>
  <si>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</si>
  <si>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</si>
  <si>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</si>
  <si>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</si>
  <si>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</si>
  <si>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</si>
  <si>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</si>
  <si>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</si>
  <si>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</si>
  <si>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</si>
  <si>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</si>
  <si>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</si>
  <si>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</si>
  <si>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</si>
  <si>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</si>
  <si>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</si>
  <si>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</si>
  <si>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</si>
  <si>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</si>
  <si>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</si>
  <si>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</si>
  <si>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</si>
  <si>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</si>
  <si>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</si>
  <si>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</si>
  <si>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</si>
  <si>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</si>
  <si>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</si>
  <si>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</si>
  <si>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</si>
  <si>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</si>
  <si>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</si>
  <si>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</si>
  <si>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</si>
  <si>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</si>
  <si>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</si>
  <si>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</si>
  <si>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</si>
  <si>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</si>
  <si>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</si>
  <si>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</si>
  <si>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</si>
  <si>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</si>
  <si>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</si>
  <si>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</si>
  <si>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</si>
  <si>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</si>
  <si>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</si>
  <si>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</si>
  <si>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</si>
  <si>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</si>
  <si>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</si>
  <si>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</si>
  <si>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</si>
  <si>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</si>
  <si>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</si>
  <si>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</si>
  <si>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</si>
  <si>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</si>
  <si>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</si>
  <si>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</si>
  <si>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</si>
  <si>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</si>
  <si>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</si>
  <si>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</si>
  <si>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</si>
  <si>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</si>
  <si>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</si>
  <si>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</si>
  <si>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</si>
  <si>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</si>
  <si>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</si>
  <si>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</si>
  <si>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</si>
  <si>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</si>
  <si>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</si>
  <si>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</si>
  <si>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</si>
  <si>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</si>
  <si>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</si>
  <si>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</si>
  <si>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</si>
  <si>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</si>
  <si>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</si>
  <si>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</si>
  <si>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</si>
  <si>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</si>
  <si>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</si>
  <si>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</si>
  <si>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</si>
  <si>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</si>
  <si>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</si>
  <si>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</si>
  <si>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</si>
  <si>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</si>
  <si>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</si>
  <si>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</si>
  <si>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</si>
  <si>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</si>
  <si>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</si>
  <si>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</si>
  <si>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</si>
  <si>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</si>
  <si>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</si>
  <si>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</si>
  <si>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</si>
  <si>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</si>
  <si>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</si>
  <si>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</si>
  <si>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</si>
  <si>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</si>
  <si>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</si>
  <si>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</si>
  <si>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</si>
  <si>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</si>
  <si>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</si>
  <si>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</si>
  <si>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</si>
  <si>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</si>
  <si>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</si>
  <si>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</si>
  <si>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</si>
  <si>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</si>
  <si>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</si>
  <si>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</si>
  <si>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</si>
  <si>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</si>
  <si>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</si>
  <si>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</si>
  <si>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</si>
  <si>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</si>
  <si>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</si>
  <si>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</si>
  <si>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</si>
  <si>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</si>
  <si>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</si>
  <si>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</si>
  <si>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</si>
  <si>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</si>
  <si>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</si>
  <si>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</si>
  <si>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</si>
  <si>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</si>
  <si>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</si>
  <si>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</si>
  <si>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</si>
  <si>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</si>
  <si>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</si>
  <si>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</si>
  <si>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</si>
  <si>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</si>
  <si>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</si>
  <si>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</si>
  <si>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</si>
  <si>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</si>
  <si>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</si>
  <si>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</si>
  <si>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</si>
  <si>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</si>
  <si>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</si>
  <si>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</si>
  <si>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</si>
  <si>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</si>
  <si>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</si>
  <si>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</si>
  <si>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</si>
  <si>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</si>
  <si>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</si>
  <si>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</si>
  <si>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</si>
  <si>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</si>
  <si>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</si>
  <si>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</si>
  <si>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</si>
  <si>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</si>
  <si>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</si>
  <si>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</si>
  <si>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</si>
  <si>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</si>
  <si>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</si>
  <si>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</si>
  <si>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</si>
  <si>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</si>
  <si>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</si>
  <si>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</si>
  <si>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</si>
  <si>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</si>
  <si>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</si>
  <si>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</si>
  <si>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</si>
  <si>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</si>
  <si>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</si>
  <si>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</si>
  <si>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</si>
  <si>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</si>
  <si>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</si>
  <si>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</si>
  <si>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</si>
  <si>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</si>
  <si>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</si>
  <si>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</si>
  <si>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</si>
  <si>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</si>
  <si>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</si>
  <si>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</si>
  <si>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</si>
  <si>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</si>
  <si>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</si>
  <si>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</si>
  <si>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</si>
  <si>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</si>
  <si>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</si>
  <si>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</si>
  <si>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</si>
  <si>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</si>
  <si>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</si>
  <si>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</si>
  <si>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</si>
  <si>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</si>
  <si>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</si>
  <si>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</si>
  <si>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</si>
  <si>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</si>
  <si>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</si>
  <si>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</si>
  <si>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</si>
  <si>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</si>
  <si>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</si>
  <si>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</si>
  <si>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</si>
  <si>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</si>
  <si>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</si>
  <si>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</si>
  <si>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</si>
  <si>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</si>
  <si>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</si>
  <si>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</si>
  <si>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</si>
  <si>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</si>
  <si>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</si>
  <si>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</si>
  <si>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</si>
  <si>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</si>
  <si>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</si>
  <si>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</si>
  <si>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</si>
  <si>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</si>
  <si>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</si>
  <si>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</si>
  <si>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</si>
  <si>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</si>
  <si>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</si>
  <si>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</si>
  <si>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</si>
  <si>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</si>
  <si>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</si>
  <si>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</si>
  <si>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</si>
  <si>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</si>
  <si>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</si>
  <si>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</si>
  <si>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</si>
  <si>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</si>
  <si>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</si>
  <si>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</si>
  <si>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</si>
  <si>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</si>
  <si>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</si>
  <si>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</si>
  <si>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</si>
  <si>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</si>
  <si>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</si>
  <si>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</si>
  <si>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</si>
  <si>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</si>
  <si>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</si>
  <si>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</si>
  <si>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</si>
  <si>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</si>
  <si>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</si>
  <si>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</si>
  <si>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</si>
  <si>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</si>
  <si>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</si>
  <si>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</si>
  <si>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</si>
  <si>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</si>
  <si>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</si>
  <si>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</si>
  <si>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</si>
  <si>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</si>
  <si>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</si>
  <si>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</si>
  <si>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</si>
  <si>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</si>
  <si>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</si>
  <si>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</si>
  <si>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</si>
  <si>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</si>
  <si>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</si>
  <si>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</si>
  <si>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</si>
  <si>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</si>
  <si>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</si>
  <si>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</si>
  <si>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</si>
  <si>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</si>
  <si>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</si>
  <si>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</si>
  <si>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</si>
  <si>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</si>
  <si>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</si>
  <si>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</si>
  <si>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</si>
  <si>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</si>
  <si>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</si>
  <si>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</si>
  <si>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</si>
  <si>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</si>
  <si>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</si>
  <si>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</si>
  <si>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</si>
  <si>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</si>
  <si>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</si>
  <si>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</si>
  <si>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</si>
  <si>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</si>
  <si>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</si>
  <si>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</si>
  <si>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</si>
  <si>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</si>
  <si>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</si>
  <si>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</si>
  <si>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</si>
  <si>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</si>
  <si>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</si>
  <si>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</si>
  <si>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</si>
  <si>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</si>
  <si>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</si>
  <si>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</si>
  <si>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</si>
  <si>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</si>
  <si>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</si>
  <si>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</si>
  <si>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</si>
  <si>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</si>
  <si>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</si>
  <si>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</si>
  <si>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</si>
  <si>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</si>
  <si>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</si>
  <si>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</si>
  <si>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</si>
  <si>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</si>
  <si>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</si>
  <si>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</si>
  <si>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</si>
  <si>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</si>
  <si>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</si>
  <si>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</si>
  <si>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</si>
  <si>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</si>
  <si>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</si>
  <si>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</si>
  <si>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</si>
  <si>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</si>
  <si>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</si>
  <si>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</si>
  <si>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</si>
  <si>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</si>
  <si>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</si>
  <si>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</si>
  <si>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</si>
  <si>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</si>
  <si>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</si>
  <si>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</si>
  <si>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</si>
  <si>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</si>
  <si>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</si>
  <si>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</si>
  <si>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</si>
  <si>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</si>
  <si>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</si>
  <si>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</si>
  <si>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</si>
  <si>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</si>
  <si>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</si>
  <si>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</si>
  <si>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</si>
  <si>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</si>
  <si>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</si>
  <si>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</si>
  <si>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</si>
  <si>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</si>
  <si>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</si>
  <si>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</si>
  <si>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</si>
  <si>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</si>
  <si>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</si>
  <si>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</si>
  <si>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</si>
  <si>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</si>
  <si>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</si>
  <si>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</si>
  <si>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</si>
  <si>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</si>
  <si>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</si>
  <si>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</si>
  <si>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</si>
  <si>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</si>
  <si>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</si>
  <si>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</si>
  <si>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</si>
  <si>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</si>
  <si>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</si>
  <si>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</si>
  <si>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</si>
  <si>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</si>
  <si>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</si>
  <si>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</si>
  <si>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</si>
  <si>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</si>
  <si>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</si>
  <si>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</si>
  <si>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</si>
  <si>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</si>
  <si>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</si>
  <si>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</si>
  <si>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</si>
  <si>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</si>
  <si>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</si>
  <si>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</si>
  <si>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</si>
  <si>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</si>
  <si>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</si>
  <si>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</si>
  <si>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</si>
  <si>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</si>
  <si>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</si>
  <si>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</si>
  <si>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</si>
  <si>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</si>
  <si>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</si>
  <si>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</si>
  <si>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</si>
  <si>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</si>
  <si>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</si>
  <si>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</si>
  <si>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</si>
  <si>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</si>
  <si>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</si>
  <si>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</si>
  <si>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</si>
  <si>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</si>
  <si>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</si>
  <si>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</si>
  <si>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</si>
  <si>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</si>
  <si>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</si>
  <si>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</si>
  <si>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</si>
  <si>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</si>
  <si>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</si>
  <si>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</si>
  <si>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</si>
  <si>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</si>
  <si>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</si>
  <si>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</si>
  <si>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</si>
  <si>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</si>
  <si>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</si>
  <si>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</si>
  <si>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</si>
  <si>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</si>
  <si>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</si>
  <si>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</si>
  <si>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</si>
  <si>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</si>
  <si>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</si>
  <si>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</si>
  <si>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</si>
  <si>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</si>
  <si>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</si>
  <si>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</si>
  <si>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</si>
  <si>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</si>
  <si>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</si>
  <si>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</si>
  <si>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</si>
  <si>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</si>
  <si>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</si>
  <si>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</si>
  <si>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</si>
  <si>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</si>
  <si>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</si>
  <si>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</si>
  <si>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</si>
  <si>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</si>
  <si>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</si>
  <si>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</si>
  <si>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</si>
  <si>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</si>
  <si>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</si>
  <si>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</si>
  <si>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</si>
  <si>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</si>
  <si>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</si>
  <si>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</si>
  <si>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</si>
  <si>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</si>
  <si>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</si>
  <si>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</si>
  <si>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</si>
  <si>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</si>
  <si>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</si>
  <si>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</si>
  <si>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</si>
  <si>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</si>
  <si>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</si>
  <si>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</si>
  <si>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</si>
  <si>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</si>
  <si>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</si>
  <si>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</si>
  <si>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</si>
  <si>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</si>
  <si>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</si>
  <si>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</si>
  <si>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</si>
  <si>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</si>
  <si>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</si>
  <si>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</si>
  <si>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</si>
  <si>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</si>
  <si>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</si>
  <si>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</si>
  <si>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</si>
  <si>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</si>
  <si>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</si>
  <si>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</si>
  <si>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</si>
  <si>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</si>
  <si>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</si>
  <si>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</si>
  <si>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</si>
  <si>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</si>
  <si>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</si>
  <si>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</si>
  <si>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</si>
  <si>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</si>
  <si>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</si>
  <si>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</si>
  <si>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</si>
  <si>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</si>
  <si>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</si>
  <si>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</si>
  <si>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</si>
  <si>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</si>
  <si>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</si>
  <si>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</si>
  <si>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</si>
  <si>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</si>
  <si>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</si>
  <si>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</si>
  <si>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</si>
  <si>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</si>
  <si>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</si>
  <si>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</si>
  <si>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</si>
  <si>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</si>
  <si>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</si>
  <si>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</si>
  <si>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</si>
  <si>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</si>
  <si>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</si>
  <si>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</si>
  <si>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</si>
  <si>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</si>
  <si>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</si>
  <si>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</si>
  <si>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</si>
  <si>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</si>
  <si>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</si>
  <si>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</si>
  <si>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</si>
  <si>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</si>
  <si>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</si>
  <si>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</si>
  <si>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</si>
  <si>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</si>
  <si>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</si>
  <si>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</si>
  <si>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</si>
  <si>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</si>
  <si>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</si>
  <si>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</si>
  <si>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</si>
  <si>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</si>
  <si>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</si>
  <si>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</si>
  <si>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</si>
  <si>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</si>
  <si>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</si>
  <si>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</si>
  <si>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</si>
  <si>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</si>
  <si>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</si>
  <si>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</si>
  <si>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</si>
  <si>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</si>
  <si>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</si>
  <si>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</si>
  <si>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</si>
  <si>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</si>
  <si>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</si>
  <si>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</si>
  <si>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</si>
  <si>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</si>
  <si>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</si>
  <si>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</si>
  <si>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</si>
  <si>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</si>
  <si>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</si>
  <si>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</si>
  <si>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</si>
  <si>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</si>
  <si>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</si>
  <si>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</si>
  <si>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</si>
  <si>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</si>
  <si>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</si>
  <si>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</si>
  <si>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</si>
  <si>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</si>
  <si>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</si>
  <si>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</si>
  <si>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</si>
  <si>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</si>
  <si>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</si>
  <si>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</si>
  <si>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</si>
  <si>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</si>
  <si>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</si>
  <si>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</si>
  <si>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</si>
  <si>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</si>
  <si>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</si>
  <si>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</si>
  <si>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</si>
  <si>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</si>
  <si>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</si>
  <si>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</si>
  <si>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</si>
  <si>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</si>
  <si>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</si>
  <si>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</si>
  <si>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</si>
  <si>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</si>
  <si>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</si>
  <si>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</si>
  <si>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</si>
  <si>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</si>
  <si>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</si>
  <si>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</si>
  <si>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</si>
  <si>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</si>
  <si>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</si>
  <si>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</si>
  <si>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</si>
  <si>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</si>
  <si>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</si>
  <si>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</si>
  <si>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</si>
  <si>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</si>
  <si>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</si>
  <si>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</si>
  <si>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</si>
  <si>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</si>
  <si>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</si>
  <si>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</si>
  <si>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</si>
  <si>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</si>
  <si>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</si>
  <si>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</si>
  <si>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</si>
  <si>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</si>
  <si>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</si>
  <si>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</si>
  <si>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</si>
  <si>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</si>
  <si>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</si>
  <si>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</si>
  <si>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</si>
  <si>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</si>
  <si>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</si>
  <si>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</si>
  <si>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</si>
  <si>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</si>
  <si>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</si>
  <si>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</si>
  <si>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</si>
  <si>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</si>
  <si>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</si>
  <si>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</si>
  <si>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</si>
  <si>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</si>
  <si>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</si>
  <si>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</si>
  <si>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</si>
  <si>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</si>
  <si>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</si>
  <si>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</si>
  <si>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</si>
  <si>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</si>
  <si>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</si>
  <si>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</si>
  <si>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</si>
  <si>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</si>
  <si>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</si>
  <si>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</si>
  <si>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</si>
  <si>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</si>
  <si>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</si>
  <si>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</si>
  <si>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</si>
  <si>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</si>
  <si>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</si>
  <si>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</si>
  <si>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</si>
  <si>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</si>
  <si>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</si>
  <si>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</si>
  <si>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</si>
  <si>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</si>
  <si>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</si>
  <si>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</si>
  <si>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</si>
  <si>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</si>
  <si>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</si>
  <si>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</si>
  <si>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</si>
  <si>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</si>
  <si>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</si>
  <si>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</si>
  <si>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</si>
  <si>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</si>
  <si>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</si>
  <si>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</si>
  <si>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</si>
  <si>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</si>
  <si>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</si>
  <si>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</si>
  <si>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</si>
  <si>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</si>
  <si>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</si>
  <si>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</si>
  <si>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</si>
  <si>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</si>
  <si>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</si>
  <si>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</si>
  <si>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</si>
  <si>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</si>
  <si>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</si>
  <si>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</si>
  <si>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</si>
  <si>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</si>
  <si>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</si>
  <si>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</si>
  <si>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</si>
  <si>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</si>
  <si>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</si>
  <si>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</si>
  <si>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</si>
  <si>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</si>
  <si>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</si>
  <si>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</si>
  <si>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</si>
  <si>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</si>
  <si>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</si>
  <si>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</si>
  <si>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</si>
  <si>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</si>
  <si>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</si>
  <si>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</si>
  <si>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</si>
  <si>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</si>
  <si>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</si>
  <si>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</si>
  <si>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</si>
  <si>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</si>
  <si>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</si>
  <si>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</si>
  <si>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</si>
  <si>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</si>
  <si>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</si>
  <si>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</si>
  <si>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</si>
  <si>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</si>
  <si>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</si>
  <si>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</si>
  <si>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</si>
  <si>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</si>
  <si>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</si>
  <si>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</si>
  <si>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</si>
  <si>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</si>
  <si>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</si>
  <si>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</si>
  <si>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</si>
  <si>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</si>
  <si>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</si>
  <si>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</si>
  <si>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</si>
  <si>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</si>
  <si>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</si>
  <si>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</si>
  <si>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</si>
  <si>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</si>
  <si>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</si>
  <si>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</si>
  <si>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</si>
  <si>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</si>
  <si>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</si>
  <si>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</si>
  <si>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</si>
  <si>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</si>
  <si>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</si>
  <si>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</si>
  <si>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</si>
  <si>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</si>
  <si>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</si>
  <si>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</si>
  <si>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</si>
  <si>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</si>
  <si>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</si>
  <si>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</si>
  <si>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</si>
  <si>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</si>
  <si>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</si>
  <si>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</si>
  <si>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</si>
  <si>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</si>
  <si>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</si>
  <si>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</si>
  <si>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</si>
  <si>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</si>
  <si>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</si>
  <si>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</si>
  <si>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</si>
  <si>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</si>
  <si>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</si>
  <si>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</si>
  <si>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</si>
  <si>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</si>
  <si>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</si>
  <si>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</si>
  <si>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</si>
  <si>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</si>
  <si>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</si>
  <si>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</si>
  <si>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</si>
  <si>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</si>
  <si>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</si>
  <si>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</si>
  <si>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</si>
  <si>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</si>
  <si>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</si>
  <si>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</si>
  <si>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</si>
  <si>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</si>
  <si>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</si>
  <si>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</si>
  <si>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</si>
  <si>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</si>
  <si>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</si>
  <si>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</si>
  <si>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</si>
  <si>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</si>
  <si>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</si>
  <si>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</si>
  <si>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</si>
  <si>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</si>
  <si>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</si>
  <si>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</si>
  <si>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</si>
  <si>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</si>
  <si>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</si>
  <si>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</si>
  <si>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</si>
  <si>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</si>
  <si>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</si>
  <si>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</si>
  <si>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</si>
  <si>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</si>
  <si>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</si>
  <si>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</si>
  <si>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</si>
  <si>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</si>
  <si>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</si>
  <si>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</si>
  <si>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</si>
  <si>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</si>
  <si>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</si>
  <si>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</si>
  <si>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</si>
  <si>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</si>
  <si>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</si>
  <si>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</si>
  <si>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</si>
  <si>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</si>
  <si>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</si>
  <si>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</si>
  <si>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</si>
  <si>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</si>
  <si>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</si>
  <si>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</si>
  <si>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</si>
  <si>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</si>
  <si>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</si>
  <si>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</si>
  <si>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</si>
  <si>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</si>
  <si>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</si>
  <si>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</si>
  <si>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</si>
  <si>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</si>
  <si>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</si>
  <si>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</si>
  <si>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</si>
  <si>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</si>
  <si>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</si>
  <si>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</si>
  <si>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</si>
  <si>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</si>
  <si>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</si>
  <si>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</si>
  <si>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</si>
  <si>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</si>
  <si>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</si>
  <si>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</si>
  <si>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</si>
  <si>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</si>
  <si>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</si>
  <si>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</si>
  <si>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</si>
  <si>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</si>
  <si>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</si>
  <si>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</si>
  <si>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</si>
  <si>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</si>
  <si>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</si>
  <si>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</si>
  <si>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</si>
  <si>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</si>
  <si>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</si>
  <si>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</si>
  <si>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</si>
  <si>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</si>
  <si>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</si>
  <si>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</si>
  <si>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</si>
  <si>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</si>
  <si>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</si>
  <si>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</si>
  <si>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</si>
  <si>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</si>
  <si>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</si>
  <si>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</si>
  <si>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</si>
  <si>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</si>
  <si>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</si>
  <si>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</si>
  <si>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</si>
  <si>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</si>
  <si>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</si>
  <si>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</si>
  <si>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</si>
  <si>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</si>
  <si>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</si>
  <si>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</si>
  <si>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</si>
  <si>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</si>
  <si>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</si>
  <si>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</si>
  <si>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</si>
  <si>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</si>
  <si>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</si>
  <si>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</si>
  <si>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</si>
  <si>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</si>
  <si>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</si>
  <si>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</si>
  <si>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</si>
  <si>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</si>
  <si>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</si>
  <si>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</si>
  <si>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</si>
  <si>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</si>
  <si>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</si>
  <si>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</si>
  <si>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</si>
  <si>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</si>
  <si>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</si>
  <si>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</si>
  <si>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</si>
  <si>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</si>
  <si>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</si>
  <si>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</si>
  <si>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</si>
  <si>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</si>
  <si>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</si>
  <si>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</si>
  <si>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</si>
  <si>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</si>
  <si>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</si>
  <si>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</si>
  <si>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</si>
  <si>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</si>
  <si>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</si>
  <si>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</si>
  <si>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</si>
  <si>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</si>
  <si>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</si>
  <si>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</si>
  <si>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</si>
  <si>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</si>
  <si>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</si>
  <si>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</si>
  <si>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</si>
  <si>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</si>
  <si>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</si>
  <si>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</si>
  <si>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</si>
  <si>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</si>
  <si>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</si>
  <si>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</si>
  <si>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</si>
  <si>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</si>
  <si>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</si>
  <si>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</si>
  <si>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</si>
  <si>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</si>
  <si>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</si>
  <si>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</si>
  <si>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</si>
  <si>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</si>
  <si>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</si>
  <si>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</si>
  <si>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</si>
  <si>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</si>
  <si>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</si>
  <si>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</si>
  <si>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</si>
  <si>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</si>
  <si>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</si>
  <si>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</si>
  <si>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</si>
  <si>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</si>
  <si>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</si>
  <si>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</si>
  <si>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</si>
  <si>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</si>
  <si>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</si>
  <si>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</si>
  <si>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</si>
  <si>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</si>
  <si>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</si>
  <si>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</si>
  <si>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</si>
  <si>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</si>
  <si>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</si>
  <si>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</si>
  <si>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</si>
  <si>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</si>
  <si>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</si>
  <si>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</si>
  <si>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</si>
  <si>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</si>
  <si>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</si>
  <si>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</si>
  <si>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</si>
  <si>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</si>
  <si>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</si>
  <si>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</si>
  <si>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</si>
  <si>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</si>
  <si>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</si>
  <si>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</si>
  <si>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</si>
  <si>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</si>
  <si>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</si>
  <si>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</si>
  <si>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</si>
  <si>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</si>
  <si>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</si>
  <si>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</si>
  <si>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</si>
  <si>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</si>
  <si>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</si>
  <si>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</si>
  <si>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</si>
  <si>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</si>
  <si>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</si>
  <si>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</si>
  <si>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</si>
  <si>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</si>
  <si>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</si>
  <si>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</si>
  <si>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</si>
  <si>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</si>
  <si>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</si>
  <si>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</si>
  <si>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</si>
  <si>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</si>
  <si>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</si>
  <si>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</si>
  <si>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</si>
  <si>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</si>
  <si>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</si>
  <si>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</si>
  <si>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</si>
  <si>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</si>
  <si>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</si>
  <si>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</si>
  <si>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</si>
  <si>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</si>
  <si>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</si>
  <si>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</si>
  <si>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</si>
  <si>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</si>
  <si>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</si>
  <si>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</si>
  <si>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</si>
  <si>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</si>
  <si>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</si>
  <si>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</si>
  <si>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</si>
  <si>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</si>
  <si>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</si>
  <si>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</si>
  <si>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</si>
  <si>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</si>
  <si>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</si>
  <si>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</si>
  <si>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</si>
  <si>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</si>
  <si>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</si>
  <si>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</si>
  <si>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</si>
  <si>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</si>
  <si>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</si>
  <si>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</si>
  <si>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</si>
  <si>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</si>
  <si>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</si>
  <si>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</si>
  <si>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</si>
  <si>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</si>
  <si>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</si>
  <si>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</si>
  <si>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</si>
  <si>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</si>
  <si>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</si>
  <si>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</si>
  <si>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</si>
  <si>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</si>
  <si>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</si>
  <si>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</si>
  <si>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</si>
  <si>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</si>
  <si>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</si>
  <si>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</si>
  <si>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</si>
  <si>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</si>
  <si>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</si>
  <si>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</si>
  <si>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</si>
  <si>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</si>
  <si>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</si>
  <si>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</si>
  <si>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</si>
  <si>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</si>
  <si>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</si>
  <si>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</si>
  <si>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</si>
  <si>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</si>
  <si>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</si>
  <si>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</si>
  <si>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</si>
  <si>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</si>
  <si>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</si>
  <si>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</si>
  <si>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</si>
  <si>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</si>
  <si>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</si>
  <si>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</si>
  <si>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</si>
  <si>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</si>
  <si>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</si>
  <si>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</si>
  <si>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</si>
  <si>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</si>
  <si>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</si>
  <si>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</si>
  <si>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</si>
  <si>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</si>
  <si>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</si>
  <si>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</si>
  <si>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</si>
  <si>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</si>
  <si>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</si>
  <si>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</si>
  <si>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</si>
  <si>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</si>
  <si>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</si>
  <si>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</si>
  <si>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</si>
  <si>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</si>
  <si>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</si>
  <si>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</si>
  <si>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</si>
  <si>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</si>
  <si>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</si>
  <si>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</si>
  <si>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</si>
  <si>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</si>
  <si>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</si>
  <si>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</si>
  <si>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</si>
  <si>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</si>
  <si>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</si>
  <si>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</si>
  <si>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</si>
  <si>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</si>
  <si>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</si>
  <si>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</si>
  <si>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</si>
  <si>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</si>
  <si>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</si>
  <si>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</si>
  <si>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</si>
  <si>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</si>
  <si>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</si>
  <si>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</si>
  <si>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</si>
  <si>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</si>
  <si>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</si>
  <si>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</si>
  <si>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</si>
  <si>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</si>
  <si>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</si>
  <si>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</si>
  <si>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</si>
  <si>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</si>
  <si>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</si>
  <si>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</si>
  <si>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</si>
  <si>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</si>
  <si>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</si>
  <si>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</si>
  <si>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</si>
  <si>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</si>
  <si>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</si>
  <si>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</si>
  <si>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</si>
  <si>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</si>
  <si>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</si>
  <si>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</si>
  <si>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</si>
  <si>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</si>
  <si>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</si>
  <si>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</si>
  <si>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</si>
  <si>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</si>
  <si>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</si>
  <si>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</si>
  <si>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</si>
  <si>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</si>
  <si>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</si>
  <si>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</si>
  <si>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</si>
  <si>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</si>
  <si>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</si>
  <si>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</si>
  <si>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</si>
  <si>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</si>
  <si>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</si>
  <si>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</si>
  <si>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</si>
  <si>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</si>
  <si>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</si>
  <si>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</si>
  <si>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</si>
  <si>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</si>
  <si>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</si>
  <si>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</si>
  <si>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</si>
  <si>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</si>
  <si>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</si>
  <si>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</si>
  <si>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</si>
  <si>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</si>
  <si>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</si>
  <si>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</si>
  <si>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</si>
  <si>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</si>
  <si>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</si>
  <si>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</si>
  <si>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</si>
  <si>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</si>
  <si>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</si>
  <si>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</si>
  <si>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</si>
  <si>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</si>
  <si>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</si>
  <si>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</si>
  <si>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</si>
  <si>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</si>
  <si>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</si>
  <si>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</si>
  <si>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</si>
  <si>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</si>
  <si>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</si>
  <si>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</si>
  <si>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</si>
  <si>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</si>
  <si>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</si>
  <si>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</si>
  <si>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</si>
  <si>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</si>
  <si>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</si>
  <si>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</si>
  <si>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</si>
  <si>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</si>
  <si>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</si>
  <si>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</si>
  <si>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</si>
  <si>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</si>
  <si>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</si>
  <si>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</si>
  <si>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</si>
  <si>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</si>
  <si>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</si>
  <si>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</si>
  <si>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</si>
  <si>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</si>
  <si>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</si>
  <si>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</si>
  <si>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</si>
  <si>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</si>
  <si>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</si>
  <si>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</si>
  <si>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</si>
  <si>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</si>
  <si>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</si>
  <si>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</si>
  <si>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</si>
  <si>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</si>
  <si>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</si>
  <si>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</si>
  <si>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</si>
  <si>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</si>
  <si>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</si>
  <si>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</si>
  <si>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</si>
  <si>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</si>
  <si>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</si>
  <si>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</si>
  <si>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</si>
  <si>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</si>
  <si>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</si>
  <si>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</si>
  <si>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</si>
  <si>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</si>
  <si>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</si>
  <si>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</si>
  <si>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</si>
  <si>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</si>
  <si>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</si>
  <si>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</si>
  <si>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</si>
  <si>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</si>
  <si>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</si>
  <si>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</si>
  <si>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</si>
  <si>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</si>
  <si>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</si>
  <si>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</si>
  <si>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</si>
  <si>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</si>
  <si>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</si>
  <si>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</si>
  <si>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</si>
  <si>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</si>
  <si>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</si>
  <si>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</si>
  <si>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</si>
  <si>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</si>
  <si>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</si>
  <si>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</si>
  <si>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</si>
  <si>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</si>
  <si>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</si>
  <si>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</si>
  <si>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</si>
  <si>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</si>
  <si>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</si>
  <si>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</si>
  <si>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</si>
  <si>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</si>
  <si>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</si>
  <si>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</si>
  <si>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</si>
  <si>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</si>
  <si>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</si>
  <si>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</si>
  <si>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</si>
  <si>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</si>
  <si>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</si>
  <si>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</si>
  <si>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</si>
  <si>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</si>
  <si>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</si>
  <si>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</si>
  <si>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</si>
  <si>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</si>
  <si>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</si>
  <si>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</si>
  <si>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</si>
  <si>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</si>
  <si>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</si>
  <si>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</si>
  <si>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</si>
  <si>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</si>
  <si>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</si>
  <si>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</si>
  <si>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</si>
  <si>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</si>
  <si>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</si>
  <si>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</si>
  <si>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</si>
  <si>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</si>
  <si>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</si>
  <si>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</si>
  <si>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</si>
  <si>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</si>
  <si>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</si>
  <si>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</si>
  <si>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</si>
  <si>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</si>
  <si>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</si>
  <si>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</si>
  <si>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</si>
  <si>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</si>
  <si>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</si>
  <si>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</si>
  <si>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</si>
  <si>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</si>
  <si>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</si>
  <si>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</si>
  <si>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</si>
  <si>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</si>
  <si>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</si>
  <si>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</si>
  <si>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</si>
  <si>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</si>
  <si>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</si>
  <si>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</si>
  <si>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</si>
  <si>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</si>
  <si>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</si>
  <si>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</si>
  <si>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</si>
  <si>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</si>
  <si>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</si>
  <si>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</si>
  <si>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</si>
  <si>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</si>
  <si>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</si>
  <si>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</si>
  <si>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</si>
  <si>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</si>
  <si>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</si>
  <si>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</si>
  <si>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</si>
  <si>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</si>
  <si>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</si>
  <si>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</si>
  <si>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</si>
  <si>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</si>
  <si>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</si>
  <si>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</si>
  <si>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</si>
  <si>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</si>
  <si>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</si>
  <si>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</si>
  <si>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</si>
  <si>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</si>
  <si>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</si>
  <si>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</si>
  <si>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</si>
  <si>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</si>
  <si>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</si>
  <si>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</si>
  <si>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</si>
  <si>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</si>
  <si>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</si>
  <si>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</si>
  <si>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</si>
  <si>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</si>
  <si>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</si>
  <si>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</si>
  <si>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</si>
  <si>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</si>
  <si>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</si>
  <si>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</si>
  <si>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</si>
  <si>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</si>
  <si>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</si>
  <si>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</si>
  <si>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</si>
  <si>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</si>
  <si>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</si>
  <si>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</si>
  <si>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</si>
  <si>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</si>
  <si>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</si>
  <si>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</si>
  <si>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</si>
  <si>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</si>
  <si>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</si>
  <si>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</si>
  <si>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</si>
  <si>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</si>
  <si>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</si>
  <si>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</si>
  <si>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</si>
  <si>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</si>
  <si>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</si>
  <si>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</si>
  <si>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</si>
  <si>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</si>
  <si>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</si>
  <si>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</si>
  <si>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</si>
  <si>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</si>
  <si>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</si>
  <si>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</si>
  <si>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</si>
  <si>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</si>
  <si>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</si>
  <si>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</si>
  <si>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</si>
  <si>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</si>
  <si>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</si>
  <si>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</si>
  <si>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</si>
  <si>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</si>
  <si>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</si>
  <si>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</si>
  <si>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</si>
  <si>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</si>
  <si>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</si>
  <si>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</si>
  <si>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</si>
  <si>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</si>
  <si>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</si>
  <si>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</si>
  <si>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</si>
  <si>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</si>
  <si>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</si>
  <si>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</si>
  <si>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</si>
  <si>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</si>
  <si>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</si>
  <si>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</si>
  <si>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</si>
  <si>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</si>
  <si>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</si>
  <si>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</si>
  <si>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</si>
  <si>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</si>
  <si>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</si>
  <si>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</si>
  <si>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</si>
  <si>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</si>
  <si>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</si>
  <si>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</si>
  <si>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</si>
  <si>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</si>
  <si>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</si>
  <si>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</si>
  <si>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</si>
  <si>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</si>
  <si>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</si>
  <si>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</si>
  <si>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</si>
  <si>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</si>
  <si>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</si>
  <si>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</si>
  <si>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</si>
  <si>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</si>
  <si>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</si>
  <si>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</si>
  <si>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</si>
  <si>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</si>
  <si>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</si>
  <si>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</si>
  <si>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</si>
  <si>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</si>
  <si>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</si>
  <si>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</si>
  <si>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</si>
  <si>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</si>
  <si>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</si>
  <si>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</si>
  <si>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</si>
  <si>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</si>
  <si>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</si>
  <si>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</si>
  <si>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</si>
  <si>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</si>
  <si>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</si>
  <si>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</si>
  <si>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</si>
  <si>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</si>
  <si>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</si>
  <si>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</si>
  <si>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</si>
  <si>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</si>
  <si>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</si>
  <si>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</si>
  <si>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</si>
  <si>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</si>
  <si>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</si>
  <si>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</si>
  <si>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</si>
  <si>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</si>
  <si>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</si>
  <si>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</si>
  <si>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</si>
  <si>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</si>
  <si>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</si>
  <si>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</si>
  <si>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</si>
  <si>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</si>
  <si>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</si>
  <si>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</si>
  <si>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</si>
  <si>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</si>
  <si>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</si>
  <si>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</si>
  <si>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</si>
  <si>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</si>
  <si>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</si>
  <si>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</si>
  <si>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</si>
  <si>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</si>
  <si>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</si>
  <si>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</si>
  <si>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</si>
  <si>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</si>
  <si>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</si>
  <si>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</si>
  <si>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</si>
  <si>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</si>
  <si>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</si>
  <si>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</si>
  <si>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</si>
  <si>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</si>
  <si>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</si>
  <si>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</si>
  <si>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</si>
  <si>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</si>
  <si>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</si>
  <si>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</si>
  <si>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</si>
  <si>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</si>
  <si>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</si>
  <si>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</si>
  <si>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</si>
  <si>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</si>
  <si>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</si>
  <si>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</si>
  <si>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</si>
  <si>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</si>
  <si>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</si>
  <si>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</si>
  <si>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</si>
  <si>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</si>
  <si>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</si>
  <si>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</si>
  <si>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</si>
  <si>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</si>
  <si>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</si>
  <si>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</si>
  <si>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</si>
  <si>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</si>
  <si>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</si>
  <si>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</si>
  <si>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</si>
  <si>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</si>
  <si>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</si>
  <si>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</si>
  <si>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</si>
  <si>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</si>
  <si>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</si>
  <si>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</si>
  <si>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</si>
  <si>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</si>
  <si>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</si>
  <si>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</si>
  <si>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</si>
  <si>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</si>
  <si>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</si>
  <si>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</si>
  <si>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</si>
  <si>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</si>
  <si>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</si>
  <si>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</si>
  <si>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</si>
  <si>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</si>
  <si>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</si>
  <si>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</si>
  <si>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</si>
  <si>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</si>
  <si>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</si>
  <si>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</si>
  <si>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</si>
  <si>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</si>
  <si>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</si>
  <si>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</si>
  <si>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</si>
  <si>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</si>
  <si>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</si>
  <si>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</si>
  <si>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</si>
  <si>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</si>
  <si>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</si>
  <si>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</si>
  <si>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</si>
  <si>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</si>
  <si>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</si>
  <si>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</si>
  <si>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</si>
  <si>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</si>
  <si>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</si>
  <si>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</si>
  <si>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</si>
  <si>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</si>
  <si>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</si>
  <si>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</si>
  <si>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</si>
  <si>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</si>
  <si>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</si>
  <si>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</si>
  <si>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</si>
  <si>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</si>
  <si>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</si>
  <si>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</si>
  <si>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</si>
  <si>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</si>
  <si>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</si>
  <si>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</si>
  <si>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</si>
  <si>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</si>
  <si>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</si>
  <si>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</si>
  <si>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</si>
  <si>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</si>
  <si>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</si>
  <si>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</si>
  <si>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</si>
  <si>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</si>
  <si>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</si>
  <si>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</si>
  <si>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</si>
  <si>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</si>
  <si>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</si>
  <si>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</si>
  <si>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</si>
  <si>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</si>
  <si>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</si>
  <si>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</si>
  <si>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</si>
  <si>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</si>
  <si>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</si>
  <si>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</si>
  <si>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</si>
  <si>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</si>
  <si>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</si>
  <si>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</si>
  <si>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</si>
  <si>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</si>
  <si>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</si>
  <si>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</si>
  <si>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</si>
  <si>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</si>
  <si>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</si>
  <si>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</si>
  <si>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</si>
  <si>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</si>
  <si>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</si>
  <si>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</si>
  <si>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</si>
  <si>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</si>
  <si>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</si>
  <si>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</si>
  <si>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</si>
  <si>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</si>
  <si>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</si>
  <si>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</si>
  <si>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</si>
  <si>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</si>
  <si>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</si>
  <si>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</si>
  <si>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</si>
  <si>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</si>
  <si>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</si>
  <si>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</si>
  <si>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</si>
  <si>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</si>
  <si>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</si>
  <si>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</si>
  <si>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</si>
  <si>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</si>
  <si>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</si>
  <si>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</si>
  <si>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</si>
  <si>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</si>
  <si>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</si>
  <si>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</si>
  <si>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</si>
  <si>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</si>
  <si>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</si>
  <si>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</si>
  <si>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</si>
  <si>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</si>
  <si>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</si>
  <si>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</si>
  <si>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</si>
  <si>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</si>
  <si>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</si>
  <si>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</si>
  <si>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</si>
  <si>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</si>
  <si>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</si>
  <si>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</si>
  <si>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</si>
  <si>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</si>
  <si>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</si>
  <si>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</si>
  <si>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</si>
  <si>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</si>
  <si>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</si>
  <si>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</si>
  <si>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</si>
  <si>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</si>
  <si>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</si>
  <si>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</si>
  <si>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</si>
  <si>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</si>
  <si>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</si>
  <si>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</si>
  <si>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</si>
  <si>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</si>
  <si>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</si>
  <si>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</si>
  <si>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</si>
  <si>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</si>
  <si>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</si>
  <si>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</si>
  <si>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</si>
  <si>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</si>
  <si>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</si>
  <si>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</si>
  <si>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</si>
  <si>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</si>
  <si>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</si>
  <si>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</si>
  <si>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</si>
  <si>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</si>
  <si>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</si>
  <si>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</si>
  <si>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</si>
  <si>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</si>
  <si>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</si>
  <si>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</si>
  <si>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</si>
  <si>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</si>
  <si>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</si>
  <si>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</si>
  <si>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</si>
  <si>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</si>
  <si>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</si>
  <si>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</si>
  <si>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</si>
  <si>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</si>
  <si>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</si>
  <si>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</si>
  <si>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</si>
  <si>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</si>
  <si>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</si>
  <si>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</si>
  <si>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</si>
  <si>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</si>
  <si>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</si>
  <si>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</si>
  <si>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</si>
  <si>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</si>
  <si>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</si>
  <si>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</si>
  <si>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</si>
  <si>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</si>
  <si>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</si>
  <si>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</si>
  <si>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</si>
  <si>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</si>
  <si>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</si>
  <si>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</si>
  <si>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</si>
  <si>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</si>
  <si>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</si>
  <si>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</si>
  <si>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</si>
  <si>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</si>
  <si>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</si>
  <si>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</si>
  <si>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</si>
  <si>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</si>
  <si>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</si>
  <si>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</si>
  <si>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</si>
  <si>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</si>
  <si>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</si>
  <si>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</si>
  <si>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</si>
  <si>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</si>
  <si>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</si>
  <si>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</si>
  <si>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</si>
  <si>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</si>
  <si>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</si>
  <si>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</si>
  <si>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</si>
  <si>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</si>
  <si>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</si>
  <si>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</si>
  <si>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</si>
  <si>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</si>
  <si>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</si>
  <si>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</si>
  <si>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</si>
  <si>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</si>
  <si>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</si>
  <si>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</si>
  <si>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</si>
  <si>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</si>
  <si>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</si>
  <si>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</si>
  <si>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</si>
  <si>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</si>
  <si>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</si>
  <si>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</si>
  <si>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</si>
  <si>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</si>
  <si>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</si>
  <si>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</si>
  <si>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</si>
  <si>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</si>
  <si>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</si>
  <si>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</si>
  <si>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</si>
  <si>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</si>
  <si>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</si>
  <si>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</si>
  <si>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</si>
  <si>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</si>
  <si>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</si>
  <si>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</si>
  <si>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</si>
  <si>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</si>
  <si>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</si>
  <si>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</si>
  <si>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</si>
  <si>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</si>
  <si>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</si>
  <si>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</si>
  <si>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</si>
  <si>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</si>
  <si>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</si>
  <si>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</si>
  <si>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</si>
  <si>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</si>
  <si>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</si>
  <si>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</si>
  <si>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</si>
  <si>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</si>
  <si>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</si>
  <si>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</si>
  <si>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</si>
  <si>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</si>
  <si>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</si>
  <si>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</si>
  <si>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</si>
  <si>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</si>
  <si>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</si>
  <si>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</si>
  <si>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</si>
  <si>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</si>
  <si>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</si>
  <si>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</si>
  <si>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</si>
  <si>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</si>
  <si>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</si>
  <si>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</si>
  <si>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</si>
  <si>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</si>
  <si>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</si>
  <si>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</si>
  <si>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</si>
  <si>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</si>
  <si>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</si>
  <si>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</si>
  <si>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</si>
  <si>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</si>
  <si>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</si>
  <si>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</si>
  <si>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</si>
  <si>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</si>
  <si>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</si>
  <si>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</si>
  <si>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</si>
  <si>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</si>
  <si>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</si>
  <si>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</si>
  <si>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</si>
  <si>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</si>
  <si>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</si>
  <si>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</si>
  <si>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</si>
  <si>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</si>
  <si>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</si>
  <si>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</si>
  <si>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</si>
  <si>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</si>
  <si>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</si>
  <si>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</si>
  <si>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</si>
  <si>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</si>
  <si>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</si>
  <si>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</si>
  <si>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</si>
  <si>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</si>
  <si>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</si>
  <si>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</si>
  <si>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</si>
  <si>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</si>
  <si>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</si>
  <si>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</si>
  <si>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</si>
  <si>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</si>
  <si>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</si>
  <si>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</si>
  <si>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</si>
  <si>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</si>
  <si>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</si>
  <si>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</si>
  <si>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</si>
  <si>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</si>
  <si>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</si>
  <si>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</si>
  <si>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</si>
  <si>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</si>
  <si>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</si>
  <si>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</si>
  <si>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</si>
  <si>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</si>
  <si>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</si>
  <si>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</si>
  <si>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</si>
  <si>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</si>
  <si>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</si>
  <si>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</si>
  <si>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</si>
  <si>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</si>
  <si>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</si>
  <si>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</si>
  <si>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</si>
  <si>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</si>
  <si>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</si>
  <si>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</si>
  <si>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</si>
  <si>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</si>
  <si>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</si>
  <si>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</si>
  <si>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</si>
  <si>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</si>
  <si>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</si>
  <si>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</si>
  <si>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</si>
  <si>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</si>
  <si>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</si>
  <si>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</si>
  <si>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</si>
  <si>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</si>
  <si>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</si>
  <si>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</si>
  <si>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</si>
  <si>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</si>
  <si>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</si>
  <si>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</si>
  <si>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</si>
  <si>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</si>
  <si>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</si>
  <si>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</si>
  <si>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</si>
  <si>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</si>
  <si>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</si>
  <si>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</si>
  <si>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</si>
  <si>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</si>
  <si>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</si>
  <si>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</si>
  <si>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</si>
  <si>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</si>
  <si>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</si>
  <si>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</si>
  <si>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</si>
  <si>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</si>
  <si>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</si>
  <si>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</si>
  <si>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</si>
  <si>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</si>
  <si>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</si>
  <si>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</si>
  <si>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</si>
  <si>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</si>
  <si>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</si>
  <si>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</si>
  <si>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</si>
  <si>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</si>
  <si>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</si>
  <si>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</si>
  <si>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</si>
  <si>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</si>
  <si>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</si>
  <si>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</si>
  <si>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</si>
  <si>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</si>
  <si>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</si>
  <si>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</si>
  <si>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</si>
  <si>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</si>
  <si>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</si>
  <si>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</si>
  <si>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</si>
  <si>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</si>
  <si>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</si>
  <si>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</si>
  <si>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</si>
  <si>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</si>
  <si>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</si>
  <si>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</si>
  <si>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</si>
  <si>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</si>
  <si>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</si>
  <si>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</si>
  <si>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</si>
  <si>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</si>
  <si>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</si>
  <si>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</si>
  <si>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</si>
  <si>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</si>
  <si>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</si>
  <si>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</si>
  <si>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</si>
  <si>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</si>
  <si>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</si>
  <si>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</si>
  <si>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</si>
  <si>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</si>
  <si>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</si>
  <si>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</si>
  <si>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</si>
  <si>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</si>
  <si>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</si>
  <si>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</si>
  <si>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</si>
  <si>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</si>
  <si>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</si>
  <si>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</si>
  <si>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</si>
  <si>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</si>
  <si>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</si>
  <si>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</si>
  <si>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</si>
  <si>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</si>
  <si>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</si>
  <si>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</si>
  <si>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</si>
  <si>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</si>
  <si>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</si>
  <si>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</si>
  <si>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</si>
  <si>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</si>
  <si>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</si>
  <si>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</si>
  <si>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</si>
  <si>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</si>
  <si>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</si>
  <si>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</si>
  <si>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</si>
  <si>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</si>
  <si>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</si>
  <si>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</si>
  <si>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</si>
  <si>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</si>
  <si>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</si>
  <si>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</si>
  <si>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</si>
  <si>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</si>
  <si>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</si>
  <si>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</si>
  <si>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</si>
  <si>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</si>
  <si>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</si>
  <si>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</si>
  <si>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</si>
  <si>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</si>
  <si>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</si>
  <si>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</si>
  <si>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</si>
  <si>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</si>
  <si>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</si>
  <si>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</si>
  <si>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</si>
  <si>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</si>
  <si>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</si>
  <si>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</si>
  <si>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</si>
  <si>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</si>
  <si>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</si>
  <si>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</si>
  <si>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</si>
  <si>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</si>
  <si>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</si>
  <si>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</si>
  <si>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</si>
  <si>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</si>
  <si>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</si>
  <si>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</si>
  <si>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</si>
  <si>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</si>
  <si>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</si>
  <si>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</si>
  <si>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</si>
  <si>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</si>
  <si>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</si>
  <si>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</si>
  <si>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</si>
  <si>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</si>
  <si>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</si>
  <si>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</si>
  <si>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</si>
  <si>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</si>
  <si>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</si>
  <si>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</si>
  <si>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</si>
  <si>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</si>
  <si>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</si>
  <si>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</si>
  <si>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</si>
  <si>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</si>
  <si>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</si>
  <si>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</si>
  <si>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</si>
  <si>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</si>
  <si>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</si>
  <si>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</si>
  <si>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</si>
  <si>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</si>
  <si>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</si>
  <si>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</si>
  <si>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</si>
  <si>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</si>
  <si>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</si>
  <si>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</si>
  <si>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</si>
  <si>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</si>
  <si>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</si>
  <si>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</si>
  <si>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</si>
  <si>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</si>
  <si>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</si>
  <si>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</si>
  <si>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</si>
  <si>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</si>
  <si>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</si>
  <si>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</si>
  <si>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</si>
  <si>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</si>
  <si>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</si>
  <si>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</si>
  <si>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</si>
  <si>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</si>
  <si>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</si>
  <si>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</si>
  <si>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</si>
  <si>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</si>
  <si>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</si>
  <si>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</si>
  <si>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</si>
  <si>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</si>
  <si>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</si>
  <si>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</si>
  <si>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</si>
  <si>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</si>
  <si>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</si>
  <si>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</si>
  <si>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</si>
  <si>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</si>
  <si>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</si>
  <si>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</si>
  <si>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</si>
  <si>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</si>
  <si>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</si>
  <si>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</si>
  <si>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</si>
  <si>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</si>
  <si>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</si>
  <si>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</si>
  <si>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</si>
  <si>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</si>
  <si>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</si>
  <si>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</si>
  <si>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</si>
  <si>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</si>
  <si>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</si>
  <si>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</si>
  <si>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</si>
  <si>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</si>
  <si>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</si>
  <si>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</si>
  <si>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</si>
  <si>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</si>
  <si>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</si>
  <si>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</si>
  <si>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</si>
  <si>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</si>
  <si>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</si>
  <si>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</si>
  <si>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</si>
  <si>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</si>
  <si>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</si>
  <si>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</si>
  <si>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</si>
  <si>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</si>
  <si>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</si>
  <si>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</si>
  <si>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</si>
  <si>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</si>
  <si>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</si>
  <si>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</si>
  <si>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</si>
  <si>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</si>
  <si>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</si>
  <si>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</si>
  <si>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</si>
  <si>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</si>
  <si>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</si>
  <si>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</si>
  <si>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</si>
  <si>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</si>
  <si>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</si>
  <si>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</si>
  <si>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</si>
  <si>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</si>
  <si>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</si>
  <si>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</si>
  <si>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</si>
  <si>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</si>
  <si>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</si>
  <si>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</si>
  <si>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</si>
  <si>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</si>
  <si>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</si>
  <si>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</si>
  <si>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</si>
  <si>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</si>
  <si>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</si>
  <si>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</si>
  <si>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</si>
  <si>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</si>
  <si>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</si>
  <si>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</si>
  <si>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</si>
  <si>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</si>
  <si>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</si>
  <si>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</si>
  <si>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</si>
  <si>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</si>
  <si>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</si>
  <si>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</si>
  <si>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</si>
  <si>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</si>
  <si>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</si>
  <si>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</si>
  <si>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</si>
  <si>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</si>
  <si>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</si>
  <si>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</si>
  <si>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</si>
  <si>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</si>
  <si>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</si>
  <si>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</si>
  <si>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</si>
  <si>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</si>
  <si>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</si>
  <si>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</si>
  <si>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</si>
  <si>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</si>
  <si>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</si>
  <si>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</si>
  <si>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</si>
  <si>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</si>
  <si>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</si>
  <si>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</si>
  <si>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</si>
  <si>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</si>
  <si>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</si>
  <si>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</si>
  <si>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</si>
  <si>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</si>
  <si>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</si>
  <si>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</si>
  <si>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</si>
  <si>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</si>
  <si>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</si>
  <si>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</si>
  <si>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</si>
  <si>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</si>
  <si>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</si>
  <si>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</si>
  <si>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</si>
  <si>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</si>
  <si>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</si>
  <si>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</si>
  <si>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</si>
  <si>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</si>
  <si>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</si>
  <si>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</si>
  <si>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</si>
  <si>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</si>
  <si>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</si>
  <si>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</si>
  <si>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</si>
  <si>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</si>
  <si>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</si>
  <si>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</si>
  <si>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</si>
  <si>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</si>
  <si>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</si>
  <si>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</si>
  <si>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</si>
  <si>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</si>
  <si>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</si>
  <si>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</si>
  <si>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</si>
  <si>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</si>
  <si>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</si>
  <si>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</si>
  <si>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</si>
  <si>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</si>
  <si>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</si>
  <si>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</si>
  <si>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</si>
  <si>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</si>
  <si>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</si>
  <si>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</si>
  <si>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</si>
  <si>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</si>
  <si>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</si>
  <si>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</si>
  <si>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</si>
  <si>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</si>
  <si>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</si>
  <si>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</si>
  <si>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</si>
  <si>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</si>
  <si>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</si>
  <si>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</si>
  <si>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</si>
  <si>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</si>
  <si>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</si>
  <si>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</si>
  <si>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</si>
  <si>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</si>
  <si>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</si>
  <si>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</si>
  <si>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</si>
  <si>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</si>
  <si>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</si>
  <si>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</si>
  <si>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</si>
  <si>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</si>
  <si>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</si>
  <si>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</si>
  <si>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</si>
  <si>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</si>
  <si>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</si>
  <si>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</si>
  <si>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</si>
  <si>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</si>
  <si>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</si>
  <si>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</si>
  <si>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</si>
  <si>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</si>
  <si>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</si>
  <si>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</si>
  <si>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</si>
  <si>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</si>
  <si>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</si>
  <si>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</si>
  <si>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</si>
  <si>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</si>
  <si>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</si>
  <si>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</si>
  <si>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</si>
  <si>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</si>
  <si>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</si>
  <si>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</si>
  <si>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</si>
  <si>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</si>
  <si>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</si>
  <si>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</si>
  <si>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</si>
  <si>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</si>
  <si>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</si>
  <si>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</si>
  <si>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</si>
  <si>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</si>
  <si>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</si>
  <si>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</si>
  <si>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</si>
  <si>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</si>
  <si>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</si>
  <si>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</si>
  <si>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</si>
  <si>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</si>
  <si>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</si>
  <si>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</si>
  <si>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</si>
  <si>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</si>
  <si>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</si>
  <si>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</si>
  <si>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</si>
  <si>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</si>
  <si>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</si>
  <si>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</si>
  <si>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</si>
  <si>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</si>
  <si>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</si>
  <si>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</si>
  <si>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</si>
  <si>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</si>
  <si>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</si>
  <si>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</si>
  <si>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</si>
  <si>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</si>
  <si>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</si>
  <si>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</si>
  <si>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</si>
  <si>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</si>
  <si>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</si>
  <si>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</si>
  <si>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</si>
  <si>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</si>
  <si>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</si>
  <si>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</si>
  <si>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</si>
  <si>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</si>
  <si>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</si>
  <si>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</si>
  <si>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</si>
  <si>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</si>
  <si>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</si>
  <si>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</si>
  <si>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</si>
  <si>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</si>
  <si>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</si>
  <si>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</si>
  <si>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</si>
  <si>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</si>
  <si>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</si>
  <si>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</si>
  <si>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</si>
  <si>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</si>
  <si>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</si>
  <si>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</si>
  <si>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</si>
  <si>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</si>
  <si>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</si>
  <si>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</si>
  <si>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</si>
  <si>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</si>
  <si>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</si>
  <si>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</si>
  <si>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</si>
  <si>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</si>
  <si>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</si>
  <si>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</si>
  <si>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</si>
  <si>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</si>
  <si>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</si>
  <si>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</si>
  <si>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</si>
  <si>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</si>
  <si>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</si>
  <si>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</si>
  <si>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</si>
  <si>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</si>
  <si>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</si>
  <si>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</si>
  <si>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</si>
  <si>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</si>
  <si>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</si>
  <si>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</si>
  <si>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</si>
  <si>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</si>
  <si>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</si>
  <si>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</si>
  <si>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</si>
  <si>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</si>
  <si>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</si>
  <si>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</si>
  <si>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</si>
  <si>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</si>
  <si>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</si>
  <si>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</si>
  <si>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</si>
  <si>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</si>
  <si>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</si>
  <si>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</si>
  <si>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</si>
  <si>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</si>
  <si>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</si>
  <si>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</si>
  <si>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</si>
  <si>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</si>
  <si>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</si>
  <si>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</si>
  <si>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</si>
  <si>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</si>
  <si>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</si>
  <si>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</si>
  <si>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</si>
  <si>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</si>
  <si>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</si>
  <si>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</si>
  <si>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</si>
  <si>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</si>
  <si>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</si>
  <si>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</si>
  <si>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</si>
  <si>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</si>
  <si>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</si>
  <si>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</si>
  <si>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</si>
  <si>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</si>
  <si>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</si>
  <si>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</si>
  <si>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</si>
  <si>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</si>
  <si>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</si>
  <si>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</si>
  <si>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</si>
  <si>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</si>
  <si>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</si>
  <si>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</si>
  <si>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</si>
  <si>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</si>
  <si>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</si>
  <si>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</si>
  <si>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</si>
  <si>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</si>
  <si>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</si>
  <si>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</si>
  <si>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</si>
  <si>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</si>
  <si>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</si>
  <si>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</si>
  <si>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</si>
  <si>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</si>
  <si>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</si>
  <si>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</si>
  <si>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</si>
  <si>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</si>
  <si>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</si>
  <si>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</si>
  <si>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</si>
  <si>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</si>
  <si>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</si>
  <si>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</si>
  <si>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</si>
  <si>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</si>
  <si>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</si>
  <si>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</si>
  <si>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</si>
  <si>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</si>
  <si>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</si>
  <si>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</si>
  <si>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</si>
  <si>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</si>
  <si>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</si>
  <si>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</si>
  <si>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</si>
  <si>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</si>
  <si>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</si>
  <si>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</si>
  <si>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</si>
  <si>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</si>
  <si>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</si>
  <si>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</si>
  <si>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</si>
  <si>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</si>
  <si>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</si>
  <si>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</si>
  <si>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</si>
  <si>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</si>
  <si>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</si>
  <si>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</si>
  <si>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</si>
  <si>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</si>
  <si>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</si>
  <si>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</si>
  <si>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</si>
  <si>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</si>
  <si>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</si>
  <si>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</si>
  <si>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</si>
  <si>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</si>
  <si>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</si>
  <si>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</si>
  <si>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</si>
  <si>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</si>
  <si>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</si>
  <si>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</si>
  <si>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</si>
  <si>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</si>
  <si>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</si>
  <si>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</si>
  <si>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</si>
  <si>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</si>
  <si>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</si>
  <si>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</si>
  <si>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</si>
  <si>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</si>
  <si>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</si>
  <si>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</si>
  <si>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</si>
  <si>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</si>
  <si>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</si>
  <si>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</si>
  <si>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</si>
  <si>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</si>
  <si>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</si>
  <si>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</si>
  <si>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</si>
  <si>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</si>
  <si>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</si>
  <si>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</si>
  <si>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</si>
  <si>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</si>
  <si>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</si>
  <si>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</si>
  <si>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</si>
  <si>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</si>
  <si>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</si>
  <si>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</si>
  <si>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</si>
  <si>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</si>
  <si>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</si>
  <si>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</si>
  <si>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</si>
  <si>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</si>
  <si>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</si>
  <si>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</si>
  <si>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</si>
  <si>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</si>
  <si>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</si>
  <si>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</si>
  <si>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</si>
  <si>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</si>
  <si>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</si>
  <si>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</si>
  <si>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</si>
  <si>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</si>
  <si>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</si>
  <si>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</si>
  <si>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</si>
  <si>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</si>
  <si>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</si>
  <si>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</si>
  <si>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</si>
  <si>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</si>
  <si>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</si>
  <si>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</si>
  <si>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</si>
  <si>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</si>
  <si>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</si>
  <si>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</si>
  <si>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</si>
  <si>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</si>
  <si>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</si>
  <si>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</si>
  <si>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</si>
  <si>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</si>
  <si>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</si>
  <si>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</si>
  <si>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</si>
  <si>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</si>
  <si>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</si>
  <si>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</si>
  <si>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</si>
  <si>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</si>
  <si>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</si>
  <si>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</si>
  <si>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</si>
  <si>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</si>
  <si>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</si>
  <si>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</si>
  <si>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</si>
  <si>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</si>
  <si>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</si>
  <si>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</si>
  <si>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</si>
  <si>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</si>
  <si>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</si>
  <si>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</si>
  <si>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</si>
  <si>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</si>
  <si>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</si>
  <si>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</si>
  <si>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</si>
  <si>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</si>
  <si>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</si>
  <si>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</si>
  <si>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</si>
  <si>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</si>
  <si>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</si>
  <si>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</si>
  <si>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</si>
  <si>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</si>
  <si>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</si>
  <si>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</si>
  <si>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</si>
  <si>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</si>
  <si>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</si>
  <si>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</si>
  <si>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</si>
  <si>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</si>
  <si>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</si>
  <si>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</si>
  <si>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</si>
  <si>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</si>
  <si>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</si>
  <si>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</si>
  <si>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</si>
  <si>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</si>
  <si>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</si>
  <si>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</si>
  <si>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</si>
  <si>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</si>
  <si>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</si>
  <si>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</si>
  <si>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</si>
  <si>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</si>
  <si>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</si>
  <si>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</si>
  <si>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</si>
  <si>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</si>
  <si>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</si>
  <si>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</si>
  <si>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</si>
  <si>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</si>
  <si>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</si>
  <si>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</si>
  <si>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</si>
  <si>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</si>
  <si>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</si>
  <si>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</si>
  <si>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</si>
  <si>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</si>
  <si>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</si>
  <si>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</si>
  <si>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</si>
  <si>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</si>
  <si>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</si>
  <si>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</si>
  <si>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</si>
  <si>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</si>
  <si>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</si>
  <si>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</si>
  <si>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</si>
  <si>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</si>
  <si>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</si>
  <si>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</si>
  <si>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</si>
  <si>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</si>
  <si>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</si>
  <si>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</si>
  <si>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</si>
  <si>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</si>
  <si>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</si>
  <si>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</si>
  <si>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</si>
  <si>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</si>
  <si>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</si>
  <si>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</si>
  <si>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</si>
  <si>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</si>
  <si>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</si>
  <si>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</si>
  <si>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</si>
  <si>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</si>
  <si>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</si>
  <si>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</si>
  <si>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</si>
  <si>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</si>
  <si>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</si>
  <si>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</si>
  <si>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</si>
  <si>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</si>
  <si>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</si>
  <si>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</si>
  <si>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</si>
  <si>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</si>
  <si>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</si>
  <si>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</si>
  <si>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</si>
  <si>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</si>
  <si>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</si>
  <si>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</si>
  <si>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</si>
  <si>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</si>
  <si>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</si>
  <si>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</si>
  <si>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</si>
  <si>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</si>
  <si>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</si>
  <si>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</si>
  <si>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</si>
  <si>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</si>
  <si>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</si>
  <si>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</si>
  <si>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</si>
  <si>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</si>
  <si>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</si>
  <si>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</si>
  <si>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</si>
  <si>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</si>
  <si>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</si>
  <si>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</si>
  <si>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</si>
  <si>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</si>
  <si>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</si>
  <si>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</si>
  <si>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</si>
  <si>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</si>
  <si>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</si>
  <si>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</si>
  <si>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</si>
  <si>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</si>
  <si>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</si>
  <si>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</si>
  <si>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</si>
  <si>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</si>
  <si>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</si>
  <si>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</si>
  <si>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</si>
  <si>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</si>
  <si>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</si>
  <si>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</si>
  <si>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</si>
  <si>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</si>
  <si>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</si>
  <si>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</si>
  <si>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</si>
  <si>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</si>
  <si>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</si>
  <si>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</si>
  <si>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</si>
  <si>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</si>
  <si>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</si>
  <si>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</si>
  <si>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</si>
  <si>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</si>
  <si>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</si>
  <si>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</si>
  <si>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</si>
  <si>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</si>
  <si>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</si>
  <si>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</si>
  <si>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</si>
  <si>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</si>
  <si>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</si>
  <si>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</si>
  <si>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</si>
  <si>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</si>
  <si>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</si>
  <si>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</si>
  <si>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</si>
  <si>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</si>
  <si>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</si>
  <si>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</si>
  <si>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</si>
  <si>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</si>
  <si>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</si>
  <si>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</si>
  <si>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</si>
  <si>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</si>
  <si>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</si>
  <si>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</si>
  <si>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</si>
  <si>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</si>
  <si>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</si>
  <si>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</si>
  <si>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</si>
  <si>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</si>
  <si>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</si>
  <si>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</si>
  <si>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</si>
  <si>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</si>
  <si>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</si>
  <si>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</si>
  <si>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</si>
  <si>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</si>
  <si>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</si>
  <si>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</si>
  <si>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</si>
  <si>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</si>
  <si>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</si>
  <si>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</si>
  <si>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</si>
  <si>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</si>
  <si>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</si>
  <si>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</si>
  <si>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</si>
  <si>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</si>
  <si>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</si>
  <si>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</si>
  <si>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</si>
  <si>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</si>
  <si>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</si>
  <si>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</si>
  <si>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</si>
  <si>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</si>
  <si>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</si>
  <si>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</si>
  <si>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</si>
  <si>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</si>
  <si>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</si>
  <si>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</si>
  <si>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</si>
  <si>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</si>
  <si>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</si>
  <si>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</si>
  <si>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</si>
  <si>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</si>
  <si>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</si>
  <si>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</si>
  <si>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</si>
  <si>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</si>
  <si>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</si>
  <si>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</si>
  <si>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</si>
  <si>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</si>
  <si>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</si>
  <si>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</si>
  <si>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</si>
  <si>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</si>
  <si>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</si>
  <si>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</si>
  <si>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</si>
  <si>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</si>
  <si>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</si>
  <si>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</si>
  <si>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</si>
  <si>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</si>
  <si>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</si>
  <si>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</si>
  <si>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</si>
  <si>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</si>
  <si>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</si>
  <si>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</si>
  <si>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</si>
  <si>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</si>
  <si>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</si>
  <si>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</si>
  <si>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</si>
  <si>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</si>
  <si>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</si>
  <si>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</si>
  <si>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</si>
  <si>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</si>
  <si>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</si>
  <si>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</si>
  <si>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</si>
  <si>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</si>
  <si>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</si>
  <si>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</si>
  <si>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</si>
  <si>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</si>
  <si>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</si>
  <si>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</si>
  <si>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</si>
  <si>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</si>
  <si>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</si>
  <si>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</si>
  <si>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</si>
  <si>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</si>
  <si>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</si>
  <si>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</si>
  <si>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</si>
  <si>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</si>
  <si>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</si>
  <si>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</si>
  <si>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</si>
  <si>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</si>
  <si>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</si>
  <si>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</si>
  <si>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</si>
  <si>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</si>
  <si>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</si>
  <si>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</si>
  <si>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</si>
  <si>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</si>
  <si>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</si>
  <si>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</si>
  <si>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</si>
  <si>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</si>
  <si>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</si>
  <si>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</si>
  <si>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</si>
  <si>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</si>
  <si>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</si>
  <si>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</si>
  <si>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</si>
  <si>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</si>
  <si>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</si>
  <si>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</si>
  <si>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</si>
  <si>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</si>
  <si>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</si>
  <si>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</si>
  <si>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</si>
  <si>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</si>
  <si>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</si>
  <si>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</si>
  <si>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</si>
  <si>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</si>
  <si>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</si>
  <si>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</si>
  <si>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</si>
  <si>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</si>
  <si>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</si>
  <si>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</si>
  <si>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</si>
  <si>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</si>
  <si>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</si>
  <si>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</si>
  <si>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</si>
  <si>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</si>
  <si>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</si>
  <si>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</si>
  <si>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</si>
  <si>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</si>
  <si>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</si>
  <si>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</si>
  <si>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</si>
  <si>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</si>
  <si>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</si>
  <si>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</si>
  <si>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</si>
  <si>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</si>
  <si>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</si>
  <si>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</si>
  <si>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</si>
  <si>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</si>
  <si>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</si>
  <si>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</si>
  <si>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</si>
  <si>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</si>
  <si>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</si>
  <si>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</si>
  <si>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</si>
  <si>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</si>
  <si>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</si>
  <si>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</si>
  <si>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</si>
  <si>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</si>
  <si>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</si>
  <si>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</si>
  <si>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</si>
  <si>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</si>
  <si>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</si>
  <si>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</si>
  <si>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</si>
  <si>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</si>
  <si>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</si>
  <si>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</si>
  <si>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</si>
  <si>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</si>
  <si>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</si>
  <si>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</si>
  <si>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</si>
  <si>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</si>
  <si>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</si>
  <si>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</si>
  <si>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</si>
  <si>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</si>
  <si>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</si>
  <si>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</si>
  <si>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</si>
  <si>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</si>
  <si>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</si>
  <si>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</si>
  <si>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</si>
  <si>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</si>
  <si>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</si>
  <si>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</si>
  <si>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</si>
  <si>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</si>
  <si>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</si>
  <si>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</si>
  <si>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</si>
  <si>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</si>
  <si>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</si>
  <si>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</si>
  <si>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</si>
  <si>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</si>
  <si>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</si>
  <si>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</si>
  <si>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</si>
  <si>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</si>
  <si>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</si>
  <si>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</si>
  <si>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</si>
  <si>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</si>
  <si>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</si>
  <si>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</si>
  <si>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</si>
  <si>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</si>
  <si>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</si>
  <si>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</si>
  <si>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</si>
  <si>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</si>
  <si>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</si>
  <si>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</si>
  <si>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</si>
  <si>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</si>
  <si>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</si>
  <si>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</si>
  <si>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</si>
  <si>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</si>
  <si>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</si>
  <si>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</si>
  <si>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</si>
  <si>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</si>
  <si>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</si>
  <si>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</si>
  <si>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</si>
  <si>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</si>
  <si>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</si>
  <si>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</si>
  <si>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</si>
  <si>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</si>
  <si>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</si>
  <si>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</si>
  <si>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</si>
  <si>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</si>
  <si>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</si>
  <si>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</si>
  <si>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</si>
  <si>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</si>
  <si>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</si>
  <si>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</si>
  <si>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</si>
  <si>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</si>
  <si>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</si>
  <si>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</si>
  <si>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</si>
  <si>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</si>
  <si>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</si>
  <si>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</si>
  <si>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</si>
  <si>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</si>
  <si>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</si>
  <si>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</si>
  <si>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</si>
  <si>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</si>
  <si>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</si>
  <si>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</si>
  <si>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</si>
  <si>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</si>
  <si>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</si>
  <si>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</si>
  <si>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</si>
  <si>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</si>
  <si>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</si>
  <si>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</si>
  <si>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</si>
  <si>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</si>
  <si>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</si>
  <si>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</si>
  <si>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</si>
  <si>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</si>
  <si>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</si>
  <si>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</si>
  <si>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</si>
  <si>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</si>
  <si>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</si>
  <si>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</si>
  <si>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</si>
  <si>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</si>
  <si>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</si>
  <si>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</si>
  <si>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</si>
  <si>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</si>
  <si>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</si>
  <si>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</si>
  <si>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</si>
  <si>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</si>
  <si>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</si>
  <si>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</si>
  <si>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</si>
  <si>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</si>
  <si>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</si>
  <si>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</si>
  <si>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</si>
  <si>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</si>
  <si>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</si>
  <si>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</si>
  <si>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</si>
  <si>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</si>
  <si>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</si>
  <si>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</si>
  <si>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</si>
  <si>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</si>
  <si>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</si>
  <si>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</si>
  <si>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</si>
  <si>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</si>
  <si>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</si>
  <si>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</si>
  <si>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</si>
  <si>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</si>
  <si>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</si>
  <si>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</si>
  <si>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</si>
  <si>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</si>
  <si>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</si>
  <si>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</si>
  <si>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</si>
  <si>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</si>
  <si>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</si>
  <si>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</si>
  <si>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</si>
  <si>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</si>
  <si>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</si>
  <si>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</si>
  <si>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</si>
  <si>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</si>
  <si>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</si>
  <si>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</si>
  <si>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</si>
  <si>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</si>
  <si>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</si>
  <si>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</si>
  <si>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</si>
  <si>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</si>
  <si>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</si>
  <si>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</si>
  <si>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</si>
  <si>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</si>
  <si>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</si>
  <si>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</si>
  <si>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</si>
  <si>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</si>
  <si>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</si>
  <si>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</si>
  <si>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</si>
  <si>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</si>
  <si>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</si>
  <si>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</si>
  <si>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</si>
  <si>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</si>
  <si>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</si>
  <si>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</si>
  <si>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</si>
  <si>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</si>
  <si>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</si>
  <si>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</si>
  <si>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</si>
  <si>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</si>
  <si>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</si>
  <si>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</si>
  <si>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</si>
  <si>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</si>
  <si>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</si>
  <si>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</si>
  <si>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</si>
  <si>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</si>
  <si>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</si>
  <si>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</si>
  <si>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</si>
  <si>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</si>
  <si>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</si>
  <si>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</si>
  <si>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</si>
  <si>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</si>
  <si>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</si>
  <si>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</si>
  <si>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</si>
  <si>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</si>
  <si>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</si>
  <si>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</si>
  <si>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</si>
  <si>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</si>
  <si>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</si>
  <si>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</si>
  <si>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</si>
  <si>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</si>
  <si>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</si>
  <si>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</si>
  <si>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</si>
  <si>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</si>
  <si>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</si>
  <si>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</si>
  <si>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</si>
  <si>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</si>
  <si>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</si>
  <si>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</si>
  <si>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</si>
  <si>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</si>
  <si>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</si>
  <si>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</si>
  <si>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</si>
  <si>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</si>
  <si>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</si>
  <si>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</si>
  <si>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</si>
  <si>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</si>
  <si>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</si>
  <si>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</si>
  <si>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</si>
  <si>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</si>
  <si>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</si>
  <si>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</si>
  <si>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</si>
  <si>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</si>
  <si>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</si>
  <si>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</si>
  <si>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</si>
  <si>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</si>
  <si>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</si>
  <si>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</si>
  <si>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</si>
  <si>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</si>
  <si>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</si>
  <si>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</si>
  <si>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</si>
  <si>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</si>
  <si>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</si>
  <si>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</si>
  <si>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</si>
  <si>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</si>
  <si>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</si>
  <si>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</si>
  <si>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</si>
  <si>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</si>
  <si>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</si>
  <si>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</si>
  <si>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</si>
  <si>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</si>
  <si>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</si>
  <si>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</si>
  <si>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</si>
  <si>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</si>
  <si>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</si>
  <si>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</si>
  <si>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</si>
  <si>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</si>
  <si>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</si>
  <si>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</si>
  <si>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</si>
  <si>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</si>
  <si>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</si>
  <si>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</si>
  <si>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</si>
  <si>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</si>
  <si>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</si>
  <si>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</si>
  <si>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</si>
  <si>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</si>
  <si>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</si>
  <si>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</si>
  <si>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</si>
  <si>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</si>
  <si>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</si>
  <si>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</si>
  <si>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</si>
  <si>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</si>
  <si>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</si>
  <si>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</si>
  <si>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</si>
  <si>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</si>
  <si>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</si>
  <si>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</si>
  <si>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</si>
  <si>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</si>
  <si>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</si>
  <si>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</si>
  <si>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</si>
  <si>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</si>
  <si>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</si>
  <si>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</si>
  <si>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</si>
  <si>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</si>
  <si>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</si>
  <si>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</si>
  <si>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</si>
  <si>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</si>
  <si>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</si>
  <si>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</si>
  <si>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</si>
  <si>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</si>
  <si>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</si>
  <si>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</si>
  <si>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</si>
  <si>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</si>
  <si>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</si>
  <si>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</si>
  <si>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</si>
  <si>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</si>
  <si>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</si>
  <si>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</si>
  <si>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</si>
  <si>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</si>
  <si>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</si>
  <si>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</si>
  <si>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</si>
  <si>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</si>
  <si>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</si>
  <si>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</si>
  <si>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</si>
  <si>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</si>
  <si>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</si>
  <si>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</si>
  <si>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</si>
  <si>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</si>
  <si>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</si>
  <si>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</si>
  <si>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</si>
  <si>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</si>
  <si>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</si>
  <si>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</si>
  <si>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</si>
  <si>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</si>
  <si>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</si>
  <si>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</si>
  <si>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</si>
  <si>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</si>
  <si>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</si>
  <si>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</si>
  <si>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</si>
  <si>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</si>
  <si>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</si>
  <si>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</si>
  <si>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</si>
  <si>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</si>
  <si>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</si>
  <si>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</si>
  <si>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</si>
  <si>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</si>
  <si>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</si>
  <si>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</si>
  <si>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</si>
  <si>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</si>
  <si>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</si>
  <si>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</si>
  <si>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</si>
  <si>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</si>
  <si>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</si>
  <si>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</si>
  <si>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</si>
  <si>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</si>
  <si>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</si>
  <si>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</si>
  <si>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</si>
  <si>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</si>
  <si>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</si>
  <si>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</si>
  <si>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</si>
  <si>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</si>
  <si>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</si>
  <si>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</si>
  <si>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</si>
  <si>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</si>
  <si>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</si>
  <si>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</si>
  <si>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</si>
  <si>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</si>
  <si>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</si>
  <si>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</si>
  <si>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</si>
  <si>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</si>
  <si>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</si>
  <si>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</si>
  <si>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</si>
  <si>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</si>
  <si>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</si>
  <si>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</si>
  <si>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</si>
  <si>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</si>
  <si>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</si>
  <si>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</si>
  <si>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</si>
  <si>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</si>
  <si>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</si>
  <si>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</si>
  <si>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</si>
  <si>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</si>
  <si>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</si>
  <si>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</si>
  <si>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</si>
  <si>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</si>
  <si>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</si>
  <si>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</si>
  <si>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</si>
  <si>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</si>
  <si>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</si>
  <si>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</si>
  <si>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</si>
  <si>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</si>
  <si>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</si>
  <si>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</si>
  <si>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</si>
  <si>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</si>
  <si>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</si>
  <si>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</si>
  <si>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</si>
  <si>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</si>
  <si>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</si>
  <si>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</si>
  <si>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</si>
  <si>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</si>
  <si>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</si>
  <si>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</si>
  <si>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</si>
  <si>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</si>
  <si>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</si>
  <si>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</si>
  <si>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</si>
  <si>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</si>
  <si>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</si>
  <si>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</si>
  <si>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</si>
  <si>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</si>
  <si>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</si>
  <si>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</si>
  <si>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</si>
  <si>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</si>
  <si>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</si>
  <si>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</si>
  <si>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</si>
  <si>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</si>
  <si>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</si>
  <si>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</si>
  <si>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</si>
  <si>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</si>
  <si>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</si>
  <si>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</si>
  <si>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</si>
  <si>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</si>
  <si>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</si>
  <si>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</si>
  <si>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</si>
  <si>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</si>
  <si>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</si>
  <si>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</si>
  <si>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</si>
  <si>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</si>
  <si>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</si>
  <si>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</si>
  <si>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</si>
  <si>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</si>
  <si>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</si>
  <si>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</si>
  <si>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</si>
  <si>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</si>
  <si>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</si>
  <si>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</si>
  <si>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</si>
  <si>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</si>
  <si>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</si>
  <si>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</si>
  <si>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</si>
  <si>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</si>
  <si>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</si>
  <si>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</si>
  <si>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</si>
  <si>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</si>
  <si>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</si>
  <si>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</si>
  <si>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</si>
  <si>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</si>
  <si>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</si>
  <si>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</si>
  <si>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</si>
  <si>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</si>
  <si>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</si>
  <si>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</si>
  <si>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</si>
  <si>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</si>
  <si>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</si>
  <si>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</si>
  <si>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</si>
  <si>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</si>
  <si>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</si>
  <si>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</si>
  <si>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</si>
  <si>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</si>
  <si>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</si>
  <si>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</si>
  <si>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</si>
  <si>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</si>
  <si>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</si>
  <si>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</si>
  <si>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</si>
  <si>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</si>
  <si>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</si>
  <si>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</si>
  <si>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</si>
  <si>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</si>
  <si>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</si>
  <si>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</si>
  <si>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</si>
  <si>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</si>
  <si>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</si>
  <si>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</si>
  <si>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</si>
  <si>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</si>
  <si>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</si>
  <si>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</si>
  <si>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</si>
  <si>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</si>
  <si>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</si>
  <si>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</si>
  <si>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</si>
  <si>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</si>
  <si>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</si>
  <si>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</si>
  <si>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</si>
  <si>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</si>
  <si>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</si>
  <si>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</si>
  <si>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</si>
  <si>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</si>
  <si>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</si>
  <si>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</si>
  <si>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</si>
  <si>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</si>
  <si>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</si>
  <si>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</si>
  <si>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</si>
  <si>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</si>
  <si>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</si>
  <si>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</si>
  <si>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</si>
  <si>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</si>
  <si>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</si>
  <si>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</si>
  <si>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</si>
  <si>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</si>
  <si>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</si>
  <si>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</si>
  <si>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</si>
  <si>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</si>
  <si>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</si>
  <si>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</si>
  <si>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</si>
  <si>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</si>
  <si>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</si>
  <si>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</si>
  <si>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</si>
  <si>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</si>
  <si>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</si>
  <si>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</si>
  <si>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</si>
  <si>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</si>
  <si>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</si>
  <si>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</si>
  <si>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</si>
  <si>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</si>
  <si>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</si>
  <si>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</si>
  <si>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</si>
  <si>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</si>
  <si>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</si>
  <si>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</si>
  <si>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</si>
  <si>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</si>
  <si>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</si>
  <si>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</si>
  <si>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</si>
  <si>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</si>
  <si>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</si>
  <si>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</si>
  <si>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</si>
  <si>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</si>
  <si>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</si>
  <si>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</si>
  <si>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</si>
  <si>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</si>
  <si>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</si>
  <si>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</si>
  <si>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</si>
  <si>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</si>
  <si>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</si>
  <si>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</si>
  <si>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</si>
  <si>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</si>
  <si>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</si>
  <si>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</si>
  <si>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</si>
  <si>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</si>
  <si>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</si>
  <si>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</si>
  <si>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</si>
  <si>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</si>
  <si>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</si>
  <si>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</si>
  <si>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</si>
  <si>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</si>
  <si>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</si>
  <si>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</si>
  <si>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</si>
  <si>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</si>
  <si>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</si>
  <si>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</si>
  <si>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</si>
  <si>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</si>
  <si>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</si>
  <si>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</si>
  <si>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</si>
  <si>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</si>
  <si>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</si>
  <si>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</si>
  <si>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</si>
  <si>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</si>
  <si>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</si>
  <si>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</si>
  <si>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</si>
  <si>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</si>
  <si>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</si>
  <si>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</si>
  <si>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</si>
  <si>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</si>
  <si>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</si>
  <si>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</si>
  <si>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</si>
  <si>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</si>
  <si>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</si>
  <si>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</si>
  <si>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</si>
  <si>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</si>
  <si>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</si>
  <si>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</si>
  <si>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</si>
  <si>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</si>
  <si>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</si>
  <si>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</si>
  <si>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</si>
  <si>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</si>
  <si>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</si>
  <si>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</si>
  <si>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</si>
  <si>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</si>
  <si>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</si>
  <si>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</si>
  <si>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</si>
  <si>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</si>
  <si>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</si>
  <si>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</si>
  <si>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</si>
  <si>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</si>
  <si>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</si>
  <si>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</si>
  <si>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</si>
  <si>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</si>
  <si>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</si>
  <si>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</si>
  <si>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</si>
  <si>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</si>
  <si>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</si>
  <si>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</si>
  <si>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</si>
  <si>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</si>
  <si>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</si>
  <si>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</si>
  <si>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</si>
  <si>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</si>
  <si>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</si>
  <si>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</si>
  <si>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</si>
  <si>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</si>
  <si>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</si>
  <si>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</si>
  <si>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</si>
  <si>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</si>
  <si>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</si>
  <si>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</si>
  <si>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</si>
  <si>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</si>
  <si>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</si>
  <si>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</si>
  <si>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</si>
  <si>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</si>
  <si>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</si>
  <si>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</si>
  <si>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</si>
  <si>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</si>
  <si>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</si>
  <si>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</si>
  <si>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</si>
  <si>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</si>
  <si>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</si>
  <si>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</si>
  <si>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</si>
  <si>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</si>
  <si>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</si>
  <si>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</si>
  <si>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</si>
  <si>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</si>
  <si>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</si>
  <si>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</si>
  <si>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</si>
  <si>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</si>
  <si>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</si>
  <si>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</si>
  <si>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</si>
  <si>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</si>
  <si>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</si>
  <si>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</si>
  <si>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</si>
  <si>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</si>
  <si>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</si>
  <si>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</si>
  <si>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</si>
  <si>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</si>
  <si>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</si>
  <si>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</si>
  <si>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</si>
  <si>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</si>
  <si>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</si>
  <si>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</si>
  <si>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</si>
  <si>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</si>
  <si>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</si>
  <si>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</si>
  <si>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</si>
  <si>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</si>
  <si>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</si>
  <si>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</si>
  <si>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</si>
  <si>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</si>
  <si>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</si>
  <si>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</si>
  <si>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</si>
  <si>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</si>
  <si>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</si>
  <si>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</si>
  <si>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</si>
  <si>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</si>
  <si>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</si>
  <si>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</si>
  <si>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</si>
  <si>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</si>
  <si>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</si>
  <si>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</si>
  <si>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</si>
  <si>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</si>
  <si>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</si>
  <si>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</si>
  <si>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</si>
  <si>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</si>
  <si>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</si>
  <si>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</si>
  <si>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</si>
  <si>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</si>
  <si>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</si>
  <si>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</si>
  <si>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</si>
  <si>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</si>
  <si>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</si>
  <si>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</si>
  <si>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</si>
  <si>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</si>
  <si>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</si>
  <si>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</si>
  <si>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</si>
  <si>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</si>
  <si>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</si>
  <si>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</si>
  <si>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</si>
  <si>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</si>
  <si>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</si>
  <si>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</si>
  <si>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</si>
  <si>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</si>
  <si>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</si>
  <si>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</si>
  <si>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</si>
  <si>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</si>
  <si>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</si>
  <si>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</si>
  <si>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</si>
  <si>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</si>
  <si>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</si>
  <si>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</si>
  <si>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</si>
  <si>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</si>
  <si>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</si>
  <si>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</si>
  <si>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</si>
  <si>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</si>
  <si>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</si>
  <si>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</si>
  <si>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</si>
  <si>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</si>
  <si>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</si>
  <si>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</si>
  <si>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</si>
  <si>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</si>
  <si>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</si>
  <si>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</si>
  <si>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</si>
  <si>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</si>
  <si>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</si>
  <si>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</si>
  <si>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</si>
  <si>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</si>
  <si>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</si>
  <si>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</si>
  <si>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</si>
  <si>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</si>
  <si>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</si>
  <si>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</si>
  <si>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</si>
  <si>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</si>
  <si>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</si>
  <si>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</si>
  <si>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</si>
  <si>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</si>
  <si>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</si>
  <si>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</si>
  <si>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</si>
  <si>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</si>
  <si>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</si>
  <si>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</si>
  <si>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</si>
  <si>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</si>
  <si>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</si>
  <si>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</si>
  <si>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</si>
  <si>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</si>
  <si>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</si>
  <si>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</si>
  <si>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</si>
  <si>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</si>
  <si>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</si>
  <si>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</si>
  <si>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</si>
  <si>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</si>
  <si>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</si>
  <si>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</si>
  <si>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</si>
  <si>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</si>
  <si>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</si>
  <si>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</si>
  <si>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</si>
  <si>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</si>
  <si>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</si>
  <si>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</si>
  <si>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</si>
  <si>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</si>
  <si>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</si>
  <si>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</si>
  <si>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</si>
  <si>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</si>
  <si>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</si>
  <si>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</si>
  <si>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</si>
  <si>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</si>
  <si>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</si>
  <si>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</si>
  <si>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</si>
  <si>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</si>
  <si>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</si>
  <si>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</si>
  <si>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</si>
  <si>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</si>
  <si>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</si>
  <si>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</si>
  <si>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</si>
  <si>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</si>
  <si>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</si>
  <si>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</si>
  <si>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</si>
  <si>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</si>
  <si>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</si>
  <si>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</si>
  <si>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</si>
  <si>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</si>
  <si>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</si>
  <si>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</si>
  <si>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</si>
  <si>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</si>
  <si>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</si>
  <si>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</si>
  <si>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</si>
  <si>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</si>
  <si>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</si>
  <si>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</si>
  <si>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</si>
  <si>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</si>
  <si>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</si>
  <si>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</si>
  <si>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</si>
  <si>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</si>
  <si>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</si>
  <si>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</si>
  <si>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</si>
  <si>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</si>
  <si>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</si>
  <si>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</si>
  <si>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</si>
  <si>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</si>
  <si>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</si>
  <si>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</si>
  <si>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</si>
  <si>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</si>
  <si>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</si>
  <si>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</si>
  <si>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</si>
  <si>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</si>
  <si>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</si>
  <si>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</si>
  <si>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</si>
  <si>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</si>
  <si>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</si>
  <si>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</si>
  <si>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</si>
  <si>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</si>
  <si>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</si>
  <si>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</si>
  <si>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</si>
  <si>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</si>
  <si>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</si>
  <si>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</si>
  <si>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</si>
  <si>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</si>
  <si>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</si>
  <si>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</si>
  <si>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</si>
  <si>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</si>
  <si>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</si>
  <si>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</si>
  <si>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</si>
  <si>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</si>
  <si>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</si>
  <si>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</si>
  <si>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</si>
  <si>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</si>
  <si>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</si>
  <si>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</si>
  <si>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</si>
  <si>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</si>
  <si>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</si>
  <si>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</si>
  <si>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</si>
  <si>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</si>
  <si>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</si>
  <si>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</si>
  <si>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</si>
  <si>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</si>
  <si>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</si>
  <si>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</si>
  <si>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</si>
  <si>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</si>
  <si>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</si>
  <si>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</si>
  <si>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</si>
  <si>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</si>
  <si>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</si>
  <si>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</si>
  <si>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</si>
  <si>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</si>
  <si>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</si>
  <si>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</si>
  <si>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</si>
  <si>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</si>
  <si>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</si>
  <si>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</si>
  <si>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</si>
  <si>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</si>
  <si>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</si>
  <si>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</si>
  <si>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</si>
  <si>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</si>
  <si>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</si>
  <si>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</si>
  <si>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</si>
  <si>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</si>
  <si>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</si>
  <si>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</si>
  <si>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</si>
  <si>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</si>
  <si>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</si>
  <si>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</si>
  <si>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</si>
  <si>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</si>
  <si>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</si>
  <si>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</si>
  <si>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</si>
  <si>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</si>
  <si>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</si>
  <si>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</si>
  <si>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</si>
  <si>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</si>
  <si>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</si>
  <si>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</si>
  <si>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</si>
  <si>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</si>
  <si>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</si>
  <si>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</si>
  <si>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</si>
  <si>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</si>
  <si>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</si>
  <si>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</si>
  <si>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</si>
  <si>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</si>
  <si>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</si>
  <si>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</si>
  <si>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</si>
  <si>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</si>
  <si>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</si>
  <si>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</si>
  <si>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</si>
  <si>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</si>
  <si>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</si>
  <si>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</si>
  <si>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</si>
  <si>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</si>
  <si>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</si>
  <si>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</si>
  <si>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</si>
  <si>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</si>
  <si>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</si>
  <si>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</si>
  <si>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</si>
  <si>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</si>
  <si>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</si>
  <si>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</si>
  <si>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</si>
  <si>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</si>
  <si>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</si>
  <si>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</si>
  <si>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</si>
  <si>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</si>
  <si>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</si>
  <si>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</si>
  <si>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</si>
  <si>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</si>
  <si>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</si>
  <si>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</si>
  <si>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</si>
  <si>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</si>
  <si>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</si>
  <si>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</si>
  <si>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</si>
  <si>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</si>
  <si>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</si>
  <si>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</si>
  <si>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</si>
  <si>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</si>
  <si>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</si>
  <si>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</si>
  <si>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</si>
  <si>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</si>
  <si>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</si>
  <si>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</si>
  <si>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</si>
  <si>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</si>
  <si>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</si>
  <si>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</si>
  <si>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</si>
  <si>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</si>
  <si>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</si>
  <si>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</si>
  <si>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</si>
  <si>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</si>
  <si>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</si>
  <si>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</si>
  <si>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</si>
  <si>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</si>
  <si>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</si>
  <si>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</si>
  <si>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</si>
  <si>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</si>
  <si>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</si>
  <si>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</si>
  <si>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</si>
  <si>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</si>
  <si>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</si>
  <si>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</si>
  <si>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</si>
  <si>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</si>
  <si>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</si>
  <si>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</si>
  <si>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</si>
  <si>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</si>
  <si>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</si>
  <si>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</si>
  <si>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</si>
  <si>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</si>
  <si>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</si>
  <si>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</si>
  <si>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</si>
  <si>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</si>
  <si>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</si>
  <si>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</si>
  <si>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</si>
  <si>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</si>
  <si>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</si>
  <si>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</si>
  <si>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</si>
  <si>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</si>
  <si>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</si>
  <si>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</si>
  <si>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</si>
  <si>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</si>
  <si>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</si>
  <si>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</si>
  <si>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</si>
  <si>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</si>
  <si>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</si>
  <si>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</si>
  <si>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</si>
  <si>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</si>
  <si>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</si>
  <si>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</si>
  <si>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</si>
  <si>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</si>
  <si>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</si>
  <si>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</si>
  <si>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</si>
  <si>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</si>
  <si>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</si>
  <si>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</si>
  <si>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</si>
  <si>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</si>
  <si>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</si>
  <si>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</si>
  <si>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</si>
  <si>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</si>
  <si>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</si>
  <si>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</si>
  <si>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</si>
  <si>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</si>
  <si>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</si>
  <si>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</si>
  <si>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</si>
  <si>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</si>
  <si>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</si>
  <si>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</si>
  <si>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</si>
  <si>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</si>
  <si>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</si>
  <si>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</si>
  <si>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</si>
  <si>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</si>
  <si>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</si>
  <si>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</si>
  <si>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</si>
  <si>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</si>
  <si>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</si>
  <si>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</si>
  <si>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</si>
  <si>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</si>
  <si>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</si>
  <si>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</si>
  <si>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</si>
  <si>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</si>
  <si>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</si>
  <si>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</si>
  <si>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</si>
  <si>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</si>
  <si>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</si>
  <si>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</si>
  <si>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</si>
  <si>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</si>
  <si>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</si>
  <si>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</si>
  <si>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</si>
  <si>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</si>
  <si>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</si>
  <si>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</si>
  <si>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</si>
  <si>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</si>
  <si>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</si>
  <si>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</si>
  <si>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</si>
  <si>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</si>
  <si>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</si>
  <si>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</si>
  <si>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</si>
  <si>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</si>
  <si>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</si>
  <si>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</si>
  <si>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</si>
  <si>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</si>
  <si>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</si>
  <si>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</si>
  <si>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</si>
  <si>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</si>
  <si>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</si>
  <si>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</si>
  <si>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</si>
  <si>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</si>
  <si>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</si>
  <si>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</si>
  <si>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</si>
  <si>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</si>
  <si>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</si>
  <si>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</si>
  <si>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</si>
  <si>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</si>
  <si>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</si>
  <si>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</si>
  <si>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</si>
  <si>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</si>
  <si>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</si>
  <si>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</si>
  <si>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</si>
  <si>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</si>
  <si>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</si>
  <si>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</si>
  <si>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</si>
  <si>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</si>
  <si>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</si>
  <si>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</si>
  <si>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</si>
  <si>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</si>
  <si>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</si>
  <si>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</si>
  <si>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</si>
  <si>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</si>
  <si>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</si>
  <si>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</si>
  <si>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</si>
  <si>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</si>
  <si>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</si>
  <si>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</si>
  <si>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</si>
  <si>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</si>
  <si>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</si>
  <si>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</si>
  <si>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</si>
  <si>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</si>
  <si>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</si>
  <si>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</si>
  <si>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</si>
  <si>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</si>
  <si>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</si>
  <si>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</si>
  <si>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</si>
  <si>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</si>
  <si>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</si>
  <si>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</si>
  <si>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</si>
  <si>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</si>
  <si>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</si>
  <si>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</si>
  <si>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</si>
  <si>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</si>
  <si>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</si>
  <si>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</si>
  <si>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</si>
  <si>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</si>
  <si>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</si>
  <si>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</si>
  <si>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</si>
  <si>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</si>
  <si>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</si>
  <si>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</si>
  <si>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</si>
  <si>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</si>
  <si>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</si>
  <si>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</si>
  <si>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</si>
  <si>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</si>
  <si>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</si>
  <si>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</si>
  <si>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</si>
  <si>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</si>
  <si>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</si>
  <si>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</si>
  <si>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</si>
  <si>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</si>
  <si>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</si>
  <si>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</si>
  <si>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</si>
  <si>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</si>
  <si>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</si>
  <si>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</si>
  <si>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</si>
  <si>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</si>
  <si>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</si>
  <si>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</si>
  <si>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</si>
  <si>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</si>
  <si>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</si>
  <si>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</si>
  <si>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</si>
  <si>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</si>
  <si>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</si>
  <si>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</si>
  <si>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</si>
  <si>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</si>
  <si>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</si>
  <si>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</si>
  <si>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</si>
  <si>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</si>
  <si>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</si>
  <si>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</si>
  <si>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</si>
  <si>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</si>
  <si>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</si>
  <si>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</si>
  <si>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</si>
  <si>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</si>
  <si>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</si>
  <si>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</si>
  <si>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</si>
  <si>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</si>
  <si>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</si>
  <si>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</si>
  <si>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</si>
  <si>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</si>
  <si>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</si>
  <si>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</si>
  <si>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</si>
  <si>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</si>
  <si>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</si>
  <si>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</si>
  <si>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</si>
  <si>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</si>
  <si>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</si>
  <si>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</si>
  <si>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</si>
  <si>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</si>
  <si>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</si>
  <si>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</si>
  <si>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</si>
  <si>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</si>
  <si>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</si>
  <si>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</si>
  <si>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</si>
  <si>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</si>
  <si>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</si>
  <si>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</si>
  <si>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</si>
  <si>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</si>
  <si>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</si>
  <si>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</si>
  <si>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</si>
  <si>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</si>
  <si>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</si>
  <si>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</si>
  <si>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</si>
  <si>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</si>
  <si>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</si>
  <si>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</si>
  <si>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</si>
  <si>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</si>
  <si>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</si>
  <si>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</si>
  <si>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</si>
  <si>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</si>
  <si>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</si>
  <si>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</si>
  <si>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</si>
  <si>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</si>
  <si>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</si>
  <si>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</si>
  <si>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</si>
  <si>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</si>
  <si>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</si>
  <si>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</si>
  <si>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</si>
  <si>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</si>
  <si>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</si>
  <si>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</si>
  <si>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</si>
  <si>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</si>
  <si>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</si>
  <si>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</si>
  <si>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</si>
  <si>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</si>
  <si>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</si>
  <si>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</si>
  <si>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</si>
  <si>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</si>
  <si>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</si>
  <si>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</si>
  <si>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</si>
  <si>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</si>
  <si>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</si>
  <si>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</si>
  <si>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</si>
  <si>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</si>
  <si>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</si>
  <si>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</si>
  <si>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</si>
  <si>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</si>
  <si>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</si>
  <si>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</si>
  <si>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</si>
  <si>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</si>
  <si>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</si>
  <si>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</si>
  <si>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</si>
  <si>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</si>
  <si>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</si>
  <si>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</si>
  <si>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</si>
  <si>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</si>
  <si>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</si>
  <si>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</si>
  <si>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</si>
  <si>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</si>
  <si>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</si>
  <si>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</si>
  <si>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</si>
  <si>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</si>
  <si>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</si>
  <si>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</si>
  <si>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</si>
  <si>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</si>
  <si>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</si>
  <si>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</si>
  <si>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</si>
  <si>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</si>
  <si>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</si>
  <si>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</si>
  <si>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</si>
  <si>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</si>
  <si>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</si>
  <si>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</si>
  <si>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</si>
  <si>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</si>
  <si>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</si>
  <si>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</si>
  <si>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</si>
  <si>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</si>
  <si>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</si>
  <si>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</si>
  <si>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</si>
  <si>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</si>
  <si>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</si>
  <si>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</si>
  <si>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</si>
  <si>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</si>
  <si>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</si>
  <si>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</si>
  <si>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</si>
  <si>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</si>
  <si>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</si>
  <si>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</si>
  <si>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</si>
  <si>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</si>
  <si>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</si>
  <si>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</si>
  <si>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</si>
  <si>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</si>
  <si>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</si>
  <si>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</si>
  <si>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</si>
  <si>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</si>
  <si>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</si>
  <si>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</si>
  <si>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</si>
  <si>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</si>
  <si>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</si>
  <si>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</si>
  <si>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</si>
  <si>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</si>
  <si>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</si>
  <si>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</si>
  <si>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</si>
  <si>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</si>
  <si>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</si>
  <si>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</si>
  <si>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</si>
  <si>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</si>
  <si>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</si>
  <si>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</si>
  <si>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</si>
  <si>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</si>
  <si>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</si>
  <si>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</si>
  <si>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</si>
  <si>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</si>
  <si>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</si>
  <si>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</si>
  <si>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</si>
  <si>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</si>
  <si>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</si>
  <si>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</si>
  <si>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</si>
  <si>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</si>
  <si>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</si>
  <si>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</si>
  <si>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</si>
  <si>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</si>
  <si>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</si>
  <si>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</si>
  <si>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</si>
  <si>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</si>
  <si>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</si>
  <si>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</si>
  <si>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</si>
  <si>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</si>
  <si>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</si>
  <si>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</si>
  <si>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</si>
  <si>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</si>
  <si>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</si>
  <si>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</si>
  <si>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</si>
  <si>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</si>
  <si>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</si>
  <si>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</si>
  <si>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</si>
  <si>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</si>
  <si>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</si>
  <si>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</si>
  <si>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</si>
  <si>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</si>
  <si>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</si>
  <si>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</si>
  <si>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</si>
  <si>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</si>
  <si>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</si>
  <si>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</si>
  <si>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</si>
  <si>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</si>
  <si>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</si>
  <si>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</si>
  <si>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</si>
  <si>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</si>
  <si>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</si>
  <si>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</si>
  <si>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</si>
  <si>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</si>
  <si>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</si>
  <si>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</si>
  <si>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</si>
  <si>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</si>
  <si>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</si>
  <si>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</si>
  <si>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</si>
  <si>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</si>
  <si>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</si>
  <si>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</si>
  <si>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</si>
  <si>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</si>
  <si>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</si>
  <si>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</si>
  <si>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</si>
  <si>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</si>
  <si>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</si>
  <si>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</si>
  <si>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</si>
  <si>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</si>
  <si>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</si>
  <si>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</si>
  <si>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</si>
  <si>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</si>
  <si>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</si>
  <si>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</si>
  <si>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</si>
  <si>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</si>
  <si>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</si>
  <si>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</si>
  <si>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</si>
  <si>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</si>
  <si>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</si>
  <si>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</si>
  <si>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</si>
  <si>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</si>
  <si>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</si>
  <si>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</si>
  <si>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</si>
  <si>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</si>
  <si>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</si>
  <si>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</si>
  <si>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</si>
  <si>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</si>
  <si>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</si>
  <si>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</si>
  <si>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</si>
  <si>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</si>
  <si>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</si>
  <si>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</si>
  <si>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</si>
  <si>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</si>
  <si>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</si>
  <si>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</si>
  <si>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</si>
  <si>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</si>
  <si>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</si>
  <si>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</si>
  <si>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</si>
  <si>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</si>
  <si>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</si>
  <si>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</si>
  <si>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</si>
  <si>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</si>
  <si>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</si>
  <si>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</si>
  <si>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</si>
  <si>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</si>
  <si>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</si>
  <si>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</si>
  <si>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</si>
  <si>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</si>
  <si>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</si>
  <si>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</si>
  <si>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</si>
  <si>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</si>
  <si>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</si>
  <si>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</si>
  <si>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</si>
  <si>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</si>
  <si>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</si>
  <si>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</si>
  <si>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</si>
  <si>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</si>
  <si>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</si>
  <si>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</si>
  <si>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</si>
  <si>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</si>
  <si>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</si>
  <si>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</si>
  <si>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</si>
  <si>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</si>
  <si>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</si>
  <si>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</si>
  <si>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</si>
  <si>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</si>
  <si>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</si>
  <si>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</si>
  <si>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</si>
  <si>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</si>
  <si>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</si>
  <si>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</si>
  <si>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</si>
  <si>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</si>
  <si>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</si>
  <si>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</si>
  <si>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</si>
  <si>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</si>
  <si>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</si>
  <si>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</si>
  <si>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</si>
  <si>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</si>
  <si>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</si>
  <si>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</si>
  <si>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</si>
  <si>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</si>
  <si>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</si>
  <si>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</si>
  <si>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</si>
  <si>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</si>
  <si>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</si>
  <si>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</si>
  <si>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</si>
  <si>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</si>
  <si>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</si>
  <si>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</si>
  <si>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</si>
  <si>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</si>
  <si>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</si>
  <si>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</si>
  <si>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</si>
  <si>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</si>
  <si>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</si>
  <si>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</si>
  <si>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</si>
  <si>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</si>
  <si>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</si>
  <si>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</si>
  <si>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</si>
  <si>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</si>
  <si>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</si>
  <si>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</si>
  <si>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</si>
  <si>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</si>
  <si>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</si>
  <si>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</si>
  <si>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</si>
  <si>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</si>
  <si>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</si>
  <si>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</si>
  <si>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</si>
  <si>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</si>
  <si>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</si>
  <si>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</si>
  <si>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</si>
  <si>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</si>
  <si>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</si>
  <si>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</si>
  <si>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</si>
  <si>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</si>
  <si>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</si>
  <si>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</si>
  <si>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</si>
  <si>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</si>
  <si>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</si>
  <si>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</si>
  <si>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</si>
  <si>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</si>
  <si>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</si>
  <si>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</si>
  <si>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</si>
  <si>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</si>
  <si>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</si>
  <si>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</si>
  <si>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</si>
  <si>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</si>
  <si>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</si>
  <si>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</si>
  <si>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</si>
  <si>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</si>
  <si>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</si>
  <si>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</si>
  <si>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</si>
  <si>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</si>
  <si>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</si>
  <si>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</si>
  <si>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</si>
  <si>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</si>
  <si>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</si>
  <si>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</si>
  <si>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</si>
  <si>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</si>
  <si>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</si>
  <si>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</si>
  <si>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</si>
  <si>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</si>
  <si>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</si>
  <si>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</si>
  <si>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</si>
  <si>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</si>
  <si>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</si>
  <si>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</si>
  <si>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</si>
  <si>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</si>
  <si>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</si>
  <si>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</si>
  <si>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</si>
  <si>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</si>
  <si>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</si>
  <si>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</si>
  <si>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</si>
  <si>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</si>
  <si>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</si>
  <si>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</si>
  <si>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</si>
  <si>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</si>
  <si>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</si>
  <si>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</si>
  <si>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</si>
  <si>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</si>
  <si>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</si>
  <si>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</si>
  <si>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</si>
  <si>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</si>
  <si>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</si>
  <si>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</si>
  <si>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</si>
  <si>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</si>
  <si>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</si>
  <si>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</si>
  <si>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</si>
  <si>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</si>
  <si>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</si>
  <si>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</si>
  <si>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</si>
  <si>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</si>
  <si>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</si>
  <si>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</si>
  <si>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</si>
  <si>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</si>
  <si>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</si>
  <si>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</si>
  <si>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</si>
  <si>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</si>
  <si>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</si>
  <si>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</si>
  <si>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</si>
  <si>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</si>
  <si>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</si>
  <si>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</si>
  <si>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</si>
  <si>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</si>
  <si>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</si>
  <si>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</si>
  <si>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</si>
  <si>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</si>
  <si>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</si>
  <si>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</si>
  <si>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</si>
  <si>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</si>
  <si>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</si>
  <si>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</si>
  <si>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</si>
  <si>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</si>
  <si>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</si>
  <si>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</si>
  <si>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</si>
  <si>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</si>
  <si>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</si>
  <si>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</si>
  <si>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</si>
  <si>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</si>
  <si>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</si>
  <si>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</si>
  <si>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</si>
  <si>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</si>
  <si>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</si>
  <si>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</si>
  <si>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</si>
  <si>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</si>
  <si>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</si>
  <si>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</si>
  <si>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</si>
  <si>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</si>
  <si>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</si>
  <si>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</si>
  <si>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</si>
  <si>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</si>
  <si>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</si>
  <si>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</si>
  <si>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</si>
  <si>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</si>
  <si>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</si>
  <si>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</si>
  <si>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</si>
  <si>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</si>
  <si>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</si>
  <si>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</si>
  <si>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</si>
  <si>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</si>
  <si>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</si>
  <si>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</si>
  <si>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</si>
  <si>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</si>
  <si>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</si>
  <si>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</si>
  <si>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</si>
  <si>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</si>
  <si>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</si>
  <si>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</si>
  <si>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</si>
  <si>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</si>
  <si>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</si>
  <si>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</si>
  <si>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</si>
  <si>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</si>
  <si>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</si>
  <si>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</si>
  <si>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</si>
  <si>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</si>
  <si>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</si>
  <si>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</si>
  <si>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</si>
  <si>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</si>
  <si>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</si>
  <si>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</si>
  <si>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</si>
  <si>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</si>
  <si>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</si>
  <si>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</si>
  <si>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</si>
  <si>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</si>
  <si>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</si>
  <si>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</si>
  <si>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</si>
  <si>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</si>
  <si>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</si>
  <si>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</si>
  <si>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</si>
  <si>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</si>
  <si>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</si>
  <si>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</si>
  <si>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</si>
  <si>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</si>
  <si>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</si>
  <si>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</si>
  <si>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</si>
  <si>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</si>
  <si>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</si>
  <si>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</si>
  <si>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</si>
  <si>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</si>
  <si>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</si>
  <si>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</si>
  <si>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</si>
  <si>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</si>
  <si>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</si>
  <si>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</si>
  <si>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</si>
  <si>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</si>
  <si>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</si>
  <si>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</si>
  <si>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</si>
  <si>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</si>
  <si>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</si>
  <si>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</si>
  <si>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</si>
  <si>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</si>
  <si>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</si>
  <si>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</si>
  <si>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</si>
  <si>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</si>
  <si>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</si>
  <si>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</si>
  <si>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</si>
  <si>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</si>
  <si>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</si>
  <si>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</si>
  <si>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</si>
  <si>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</si>
  <si>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</si>
  <si>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</si>
  <si>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</si>
  <si>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</si>
  <si>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</si>
  <si>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</si>
  <si>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</si>
  <si>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</si>
  <si>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</si>
  <si>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</si>
  <si>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</si>
  <si>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</si>
  <si>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</si>
  <si>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</si>
  <si>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</si>
  <si>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</si>
  <si>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</si>
  <si>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</si>
  <si>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</si>
  <si>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</si>
  <si>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</si>
  <si>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</si>
  <si>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</si>
  <si>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</si>
  <si>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</si>
  <si>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</si>
  <si>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</si>
  <si>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</si>
  <si>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</si>
  <si>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</si>
  <si>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</si>
  <si>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</si>
  <si>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</si>
  <si>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</si>
  <si>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</si>
  <si>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</si>
  <si>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</si>
  <si>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</si>
  <si>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</si>
  <si>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</si>
  <si>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</si>
  <si>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</si>
  <si>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</si>
  <si>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</si>
  <si>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</si>
  <si>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</si>
  <si>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</si>
  <si>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</si>
  <si>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</si>
  <si>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</si>
  <si>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</si>
  <si>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</si>
  <si>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</si>
  <si>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</si>
  <si>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</si>
  <si>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</si>
  <si>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</si>
  <si>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</si>
  <si>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</si>
  <si>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</si>
  <si>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</si>
  <si>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</si>
  <si>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</si>
  <si>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</si>
  <si>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</si>
  <si>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</si>
  <si>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</si>
  <si>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</si>
  <si>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</si>
  <si>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</si>
  <si>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</si>
  <si>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</si>
  <si>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</si>
  <si>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</si>
  <si>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</si>
  <si>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</si>
  <si>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</si>
  <si>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</si>
  <si>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</si>
  <si>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</si>
  <si>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</si>
  <si>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</si>
  <si>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</si>
  <si>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</si>
  <si>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</si>
  <si>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</si>
  <si>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</si>
  <si>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</si>
  <si>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</si>
  <si>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</si>
  <si>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</si>
  <si>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</si>
  <si>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</si>
  <si>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</si>
  <si>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</si>
  <si>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</si>
  <si>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</si>
  <si>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</si>
  <si>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</si>
  <si>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</si>
  <si>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</si>
  <si>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</si>
  <si>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</si>
  <si>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</si>
  <si>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</si>
  <si>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</si>
  <si>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</si>
  <si>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</si>
  <si>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</si>
  <si>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</si>
  <si>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</si>
  <si>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</si>
  <si>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</si>
  <si>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</si>
  <si>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</si>
  <si>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</si>
  <si>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</si>
  <si>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</si>
  <si>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</si>
  <si>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</si>
  <si>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</si>
  <si>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</si>
  <si>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</si>
  <si>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</si>
  <si>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</si>
  <si>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</si>
  <si>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</si>
  <si>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</si>
  <si>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</si>
  <si>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</si>
  <si>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</si>
  <si>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</si>
  <si>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</si>
  <si>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</si>
  <si>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</si>
  <si>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</si>
  <si>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</si>
  <si>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</si>
  <si>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</si>
  <si>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</si>
  <si>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</si>
  <si>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</si>
  <si>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</si>
  <si>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</si>
  <si>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</si>
  <si>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</si>
  <si>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</si>
  <si>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</si>
  <si>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</si>
  <si>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</si>
  <si>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</si>
  <si>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</si>
  <si>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</si>
  <si>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</si>
  <si>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</si>
  <si>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</si>
  <si>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</si>
  <si>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</si>
  <si>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</si>
  <si>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</si>
  <si>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</si>
  <si>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</si>
  <si>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</si>
  <si>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</si>
  <si>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</si>
  <si>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</si>
  <si>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</si>
  <si>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</si>
  <si>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</si>
  <si>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</si>
  <si>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</si>
  <si>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</si>
  <si>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</si>
  <si>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</si>
  <si>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</si>
  <si>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</si>
  <si>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</si>
  <si>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</si>
  <si>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</si>
  <si>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</si>
  <si>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</si>
  <si>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</si>
  <si>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</si>
  <si>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</si>
  <si>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</si>
  <si>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</si>
  <si>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</si>
  <si>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</si>
  <si>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</si>
  <si>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</si>
  <si>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</si>
  <si>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</si>
  <si>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</si>
  <si>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</si>
  <si>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</si>
  <si>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</si>
  <si>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</si>
  <si>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</si>
  <si>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</si>
  <si>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</si>
  <si>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</si>
  <si>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</si>
  <si>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</si>
  <si>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</si>
  <si>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</si>
  <si>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</si>
  <si>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</si>
  <si>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</si>
  <si>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</si>
  <si>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</si>
  <si>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</si>
  <si>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</si>
  <si>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</si>
  <si>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</si>
  <si>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</si>
  <si>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</si>
  <si>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</si>
  <si>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</si>
  <si>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</si>
  <si>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</si>
  <si>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</si>
  <si>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</si>
  <si>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</si>
  <si>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</si>
  <si>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</si>
  <si>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</si>
  <si>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</si>
  <si>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</si>
  <si>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</si>
  <si>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</si>
  <si>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</si>
  <si>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</si>
  <si>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</si>
  <si>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</si>
  <si>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</si>
  <si>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</si>
  <si>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</si>
  <si>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</si>
  <si>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</si>
  <si>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</si>
  <si>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</si>
  <si>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</si>
  <si>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</si>
  <si>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</si>
  <si>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</si>
  <si>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</si>
  <si>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</si>
  <si>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</si>
  <si>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</si>
  <si>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</si>
  <si>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</si>
  <si>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</si>
  <si>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</si>
  <si>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</si>
  <si>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</si>
  <si>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</si>
  <si>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</si>
  <si>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</si>
  <si>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</si>
  <si>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</si>
  <si>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</si>
  <si>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</si>
  <si>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</si>
  <si>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</si>
  <si>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</si>
  <si>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</si>
  <si>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</si>
  <si>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</si>
  <si>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</si>
  <si>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</si>
  <si>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</si>
  <si>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</si>
  <si>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</si>
  <si>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</si>
  <si>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</si>
  <si>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</si>
  <si>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</si>
  <si>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</si>
  <si>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</si>
  <si>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</si>
  <si>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</si>
  <si>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</si>
  <si>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</si>
  <si>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</si>
  <si>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</si>
  <si>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</si>
  <si>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</si>
  <si>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</si>
  <si>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</si>
  <si>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</si>
  <si>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</si>
  <si>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</si>
  <si>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</si>
  <si>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</si>
  <si>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</si>
  <si>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</si>
  <si>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</si>
  <si>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</si>
  <si>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</si>
  <si>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</si>
  <si>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</si>
  <si>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</si>
  <si>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</si>
  <si>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</si>
  <si>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</si>
  <si>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</si>
  <si>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</si>
  <si>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</si>
  <si>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</si>
  <si>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</si>
  <si>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</si>
  <si>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</si>
  <si>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</si>
  <si>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</si>
  <si>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</si>
  <si>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</si>
  <si>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</si>
  <si>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</si>
  <si>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</si>
  <si>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</si>
  <si>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</si>
  <si>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</si>
  <si>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</si>
  <si>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</si>
  <si>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</si>
  <si>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</si>
  <si>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</si>
  <si>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</si>
  <si>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</si>
  <si>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</si>
  <si>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</si>
  <si>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</si>
  <si>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</si>
  <si>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</si>
  <si>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</si>
  <si>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</si>
  <si>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</si>
  <si>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</si>
  <si>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</si>
  <si>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</si>
  <si>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</si>
  <si>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</si>
  <si>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</si>
  <si>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</si>
  <si>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</si>
  <si>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</si>
  <si>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</si>
  <si>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</si>
  <si>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</si>
  <si>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</si>
  <si>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</si>
  <si>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</si>
  <si>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</si>
  <si>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</si>
  <si>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</si>
  <si>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</si>
  <si>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</si>
  <si>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</si>
  <si>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</si>
  <si>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</si>
  <si>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</si>
  <si>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</si>
  <si>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</si>
  <si>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</si>
  <si>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</si>
  <si>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</si>
  <si>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</si>
  <si>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</si>
  <si>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</si>
  <si>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</si>
  <si>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</si>
  <si>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</si>
  <si>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</si>
  <si>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</si>
  <si>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</si>
  <si>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</si>
  <si>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</si>
  <si>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</si>
  <si>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</si>
  <si>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</si>
  <si>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</si>
  <si>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</si>
  <si>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</si>
  <si>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</si>
  <si>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</si>
  <si>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</si>
  <si>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</si>
  <si>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</si>
  <si>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</si>
  <si>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</si>
  <si>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</si>
  <si>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</si>
  <si>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</si>
  <si>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</si>
  <si>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</si>
  <si>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</si>
  <si>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</si>
  <si>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</si>
  <si>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</si>
  <si>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</si>
  <si>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</si>
  <si>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</si>
  <si>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</si>
  <si>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</si>
  <si>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</si>
  <si>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</si>
  <si>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</si>
  <si>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</si>
  <si>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</si>
  <si>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</si>
  <si>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</si>
  <si>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</si>
  <si>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</si>
  <si>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</si>
  <si>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</si>
  <si>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</si>
  <si>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</si>
  <si>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</si>
  <si>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</si>
  <si>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</si>
  <si>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</si>
  <si>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</si>
  <si>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</si>
  <si>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</si>
  <si>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</si>
  <si>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</si>
  <si>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</si>
  <si>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</si>
  <si>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</si>
  <si>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</si>
  <si>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</si>
  <si>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</si>
  <si>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</si>
  <si>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</si>
  <si>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</si>
  <si>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</si>
  <si>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</si>
  <si>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</si>
  <si>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</si>
  <si>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</si>
  <si>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</si>
  <si>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</si>
  <si>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</si>
  <si>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</si>
  <si>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</si>
  <si>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</si>
  <si>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</si>
  <si>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</si>
  <si>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</si>
  <si>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</si>
  <si>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</si>
  <si>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</si>
  <si>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</si>
  <si>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</si>
  <si>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</si>
  <si>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</si>
  <si>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</si>
  <si>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</si>
  <si>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</si>
  <si>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</si>
  <si>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</si>
  <si>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</si>
  <si>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</si>
  <si>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</si>
  <si>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</si>
  <si>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</si>
  <si>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</si>
  <si>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</si>
  <si>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</si>
  <si>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</si>
  <si>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</si>
  <si>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</si>
  <si>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</si>
  <si>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</si>
  <si>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</si>
  <si>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</si>
  <si>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</si>
  <si>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</si>
  <si>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</si>
  <si>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</si>
  <si>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</si>
  <si>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</si>
  <si>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</si>
  <si>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</si>
  <si>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</si>
  <si>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</si>
  <si>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</si>
  <si>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</si>
  <si>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</si>
  <si>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</si>
  <si>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</si>
  <si>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</si>
  <si>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</si>
  <si>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</si>
  <si>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</si>
  <si>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</si>
  <si>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</si>
  <si>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</si>
  <si>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</si>
  <si>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</si>
  <si>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</si>
  <si>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</si>
  <si>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</si>
  <si>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</si>
  <si>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</si>
  <si>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</si>
  <si>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</si>
  <si>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</si>
  <si>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</si>
  <si>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</si>
  <si>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</si>
  <si>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</si>
  <si>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</si>
  <si>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</si>
  <si>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</si>
  <si>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</si>
  <si>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</si>
  <si>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</si>
  <si>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</si>
  <si>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</si>
  <si>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</si>
  <si>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</si>
  <si>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</si>
  <si>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</si>
  <si>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</si>
  <si>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</si>
  <si>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</si>
  <si>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</si>
  <si>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</si>
  <si>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</si>
  <si>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</si>
  <si>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</si>
  <si>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</si>
  <si>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</si>
  <si>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</si>
  <si>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</si>
  <si>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</si>
  <si>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</si>
  <si>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</si>
  <si>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</si>
  <si>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</si>
  <si>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</si>
  <si>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</si>
  <si>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</si>
  <si>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</si>
  <si>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</si>
  <si>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</si>
  <si>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</si>
  <si>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</si>
  <si>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</si>
  <si>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</si>
  <si>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</si>
  <si>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</si>
  <si>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</si>
  <si>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</si>
  <si>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</si>
  <si>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</si>
  <si>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</si>
  <si>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</si>
  <si>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</si>
  <si>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</si>
  <si>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</si>
  <si>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</si>
  <si>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</si>
  <si>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</si>
  <si>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</si>
  <si>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</si>
  <si>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</si>
  <si>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</si>
  <si>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</si>
  <si>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</si>
  <si>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</si>
  <si>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</si>
  <si>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</si>
  <si>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</si>
  <si>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</si>
  <si>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</si>
  <si>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</si>
  <si>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</si>
  <si>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</si>
  <si>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</si>
  <si>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</si>
  <si>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</si>
  <si>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</si>
  <si>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</si>
  <si>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</si>
  <si>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</si>
  <si>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</si>
  <si>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</si>
  <si>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</si>
  <si>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</si>
  <si>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</si>
  <si>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</si>
  <si>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</si>
  <si>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</si>
  <si>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</si>
  <si>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</si>
  <si>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</si>
  <si>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</si>
  <si>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</si>
  <si>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</si>
  <si>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</si>
  <si>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</si>
  <si>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</si>
  <si>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</si>
  <si>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</si>
  <si>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</si>
  <si>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</si>
  <si>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</si>
  <si>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</si>
  <si>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</si>
  <si>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</si>
  <si>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</si>
  <si>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</si>
  <si>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</si>
  <si>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</si>
  <si>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</si>
  <si>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</si>
  <si>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</si>
  <si>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</si>
  <si>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</si>
  <si>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</si>
  <si>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</si>
  <si>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</si>
  <si>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</si>
  <si>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</si>
  <si>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</si>
  <si>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</si>
  <si>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</si>
  <si>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</si>
  <si>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</si>
  <si>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</si>
  <si>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</si>
  <si>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</si>
  <si>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</si>
  <si>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</si>
  <si>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</si>
  <si>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</si>
  <si>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</si>
  <si>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</si>
  <si>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</si>
  <si>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</si>
  <si>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</si>
  <si>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</si>
  <si>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</si>
  <si>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</si>
  <si>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</si>
  <si>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</si>
  <si>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</si>
  <si>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</si>
  <si>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</si>
  <si>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</si>
  <si>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</si>
  <si>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</si>
  <si>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</si>
  <si>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</si>
  <si>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</si>
  <si>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</si>
  <si>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</si>
  <si>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</si>
  <si>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</si>
  <si>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</si>
  <si>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</si>
  <si>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</si>
  <si>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</si>
  <si>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</si>
  <si>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</si>
  <si>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</si>
  <si>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</si>
  <si>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</si>
  <si>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</si>
  <si>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</si>
  <si>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</si>
  <si>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</si>
  <si>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</si>
  <si>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</si>
  <si>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</si>
  <si>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</si>
  <si>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</si>
  <si>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</si>
  <si>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</si>
  <si>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</si>
  <si>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</si>
  <si>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</si>
  <si>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</si>
  <si>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</si>
  <si>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</si>
  <si>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</si>
  <si>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</si>
  <si>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</si>
  <si>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</si>
  <si>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</si>
  <si>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</si>
  <si>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</si>
  <si>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</si>
  <si>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</si>
  <si>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</si>
  <si>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</si>
  <si>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</si>
  <si>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</si>
  <si>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</si>
  <si>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</si>
  <si>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</si>
  <si>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</si>
  <si>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</si>
  <si>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</si>
  <si>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</si>
  <si>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</si>
  <si>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</si>
  <si>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</si>
  <si>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</si>
  <si>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</si>
  <si>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</si>
  <si>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</si>
  <si>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</si>
  <si>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</si>
  <si>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</si>
  <si>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</si>
  <si>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</si>
  <si>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</si>
  <si>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</si>
  <si>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</si>
  <si>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</si>
  <si>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</si>
  <si>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</si>
  <si>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</si>
  <si>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</si>
  <si>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</si>
  <si>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</si>
  <si>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</si>
  <si>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</si>
  <si>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</si>
  <si>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</si>
  <si>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</si>
  <si>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</si>
  <si>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</si>
  <si>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</si>
  <si>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</si>
  <si>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</si>
  <si>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</si>
  <si>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</si>
  <si>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</si>
  <si>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</si>
  <si>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</si>
  <si>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</si>
  <si>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</si>
  <si>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</si>
  <si>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</si>
  <si>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</si>
  <si>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</si>
  <si>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</si>
  <si>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</si>
  <si>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</si>
  <si>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</si>
  <si>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</si>
  <si>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</si>
  <si>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</si>
  <si>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</si>
  <si>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</si>
  <si>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</si>
  <si>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</si>
  <si>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</si>
  <si>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</si>
  <si>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</si>
  <si>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</si>
  <si>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</si>
  <si>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</si>
  <si>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</si>
  <si>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</si>
  <si>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</si>
  <si>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</si>
  <si>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</si>
  <si>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</si>
  <si>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</si>
  <si>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</si>
  <si>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</si>
  <si>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</si>
  <si>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</si>
  <si>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</si>
  <si>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</si>
  <si>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</si>
  <si>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</si>
  <si>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</si>
  <si>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</si>
  <si>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</si>
  <si>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</si>
  <si>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</si>
  <si>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</si>
  <si>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</si>
  <si>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</si>
  <si>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</si>
  <si>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</si>
  <si>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</si>
  <si>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</si>
  <si>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</si>
  <si>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</si>
  <si>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</si>
  <si>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</si>
  <si>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</si>
  <si>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</si>
  <si>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</si>
  <si>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</si>
  <si>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</si>
  <si>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</si>
  <si>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</si>
  <si>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</si>
  <si>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</si>
  <si>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</si>
  <si>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</si>
  <si>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</si>
  <si>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</si>
  <si>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</si>
  <si>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</si>
  <si>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</si>
  <si>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</si>
  <si>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</si>
  <si>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</si>
  <si>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</si>
  <si>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</si>
  <si>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</si>
  <si>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</si>
  <si>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</si>
  <si>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</si>
  <si>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</si>
  <si>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</si>
  <si>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</si>
  <si>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</si>
  <si>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</si>
  <si>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</si>
  <si>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</si>
  <si>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</si>
  <si>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</si>
  <si>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</si>
  <si>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</si>
  <si>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</si>
  <si>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</si>
  <si>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</si>
  <si>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</si>
  <si>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</si>
  <si>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</si>
  <si>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</si>
  <si>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</si>
  <si>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</si>
  <si>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</si>
  <si>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</si>
  <si>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</si>
  <si>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</si>
  <si>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</si>
  <si>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</si>
  <si>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</si>
  <si>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</si>
  <si>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</si>
  <si>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</si>
  <si>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</si>
  <si>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</si>
  <si>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</si>
  <si>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</si>
  <si>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</si>
  <si>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</si>
  <si>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</si>
  <si>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</si>
  <si>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</si>
  <si>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</si>
  <si>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</si>
  <si>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</si>
  <si>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</si>
  <si>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</si>
  <si>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</si>
  <si>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</si>
  <si>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</si>
  <si>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</si>
  <si>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</si>
  <si>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</si>
  <si>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</si>
  <si>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</si>
  <si>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</si>
  <si>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</si>
  <si>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</si>
  <si>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</si>
  <si>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</si>
  <si>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</si>
  <si>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</si>
  <si>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</si>
  <si>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</si>
  <si>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</si>
  <si>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</si>
  <si>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</si>
  <si>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</si>
  <si>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</si>
  <si>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</si>
  <si>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</si>
  <si>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</si>
  <si>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</si>
  <si>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</si>
  <si>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</si>
  <si>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</si>
  <si>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</si>
  <si>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</si>
  <si>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</si>
  <si>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</si>
  <si>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</si>
  <si>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</si>
  <si>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</si>
  <si>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</si>
  <si>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</si>
  <si>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</si>
  <si>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</si>
  <si>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</si>
  <si>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</si>
  <si>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</si>
  <si>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</si>
  <si>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</si>
  <si>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</si>
  <si>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</si>
  <si>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</si>
  <si>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</si>
  <si>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</si>
  <si>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</si>
  <si>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</si>
  <si>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</si>
  <si>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</si>
  <si>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</si>
  <si>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</si>
  <si>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</si>
  <si>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</si>
  <si>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</si>
  <si>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</si>
  <si>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</si>
  <si>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</si>
  <si>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</si>
  <si>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</si>
  <si>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</si>
  <si>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</si>
  <si>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</si>
  <si>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</si>
  <si>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</si>
  <si>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</si>
  <si>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</si>
  <si>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</si>
  <si>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</si>
  <si>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</si>
  <si>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</si>
  <si>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</si>
  <si>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</si>
  <si>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</si>
  <si>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</si>
  <si>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</si>
  <si>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</si>
  <si>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</si>
  <si>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</si>
  <si>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</si>
  <si>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</si>
  <si>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</si>
  <si>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</si>
  <si>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</si>
  <si>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</si>
  <si>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</si>
  <si>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</si>
  <si>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</si>
  <si>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</si>
  <si>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</si>
  <si>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</si>
  <si>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</si>
  <si>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</si>
  <si>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</si>
  <si>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</si>
  <si>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</si>
  <si>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</si>
  <si>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</si>
  <si>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</si>
  <si>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</si>
  <si>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</si>
  <si>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</si>
  <si>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</si>
  <si>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</si>
  <si>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</si>
  <si>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</si>
  <si>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</si>
  <si>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</si>
  <si>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</si>
  <si>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</si>
  <si>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</si>
  <si>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</si>
  <si>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</si>
  <si>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</si>
  <si>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</si>
  <si>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</si>
  <si>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</si>
  <si>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</si>
  <si>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</si>
  <si>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</si>
  <si>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</si>
  <si>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</si>
  <si>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</si>
  <si>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</si>
  <si>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</si>
  <si>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</si>
  <si>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</si>
  <si>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</si>
  <si>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</si>
  <si>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</si>
  <si>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</si>
  <si>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</si>
  <si>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</si>
  <si>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</si>
  <si>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</si>
  <si>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</si>
  <si>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</si>
  <si>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</si>
  <si>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</si>
  <si>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</si>
  <si>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</si>
  <si>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</si>
  <si>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</si>
  <si>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</si>
  <si>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</si>
  <si>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</si>
  <si>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</si>
  <si>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</si>
  <si>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</si>
  <si>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</si>
  <si>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</si>
  <si>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</si>
  <si>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</si>
  <si>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</si>
  <si>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</si>
  <si>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</si>
  <si>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</si>
  <si>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</si>
  <si>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</si>
  <si>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</si>
  <si>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</si>
  <si>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</si>
  <si>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</si>
  <si>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</si>
  <si>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</si>
  <si>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</si>
  <si>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</si>
  <si>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</si>
  <si>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</si>
  <si>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</si>
  <si>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</si>
  <si>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</si>
  <si>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</si>
  <si>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</si>
  <si>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</si>
  <si>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</si>
  <si>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</si>
  <si>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</si>
  <si>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</si>
  <si>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</si>
  <si>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</si>
  <si>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</si>
  <si>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</si>
  <si>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</si>
  <si>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</si>
  <si>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</si>
  <si>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</si>
  <si>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</si>
  <si>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</si>
  <si>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</si>
  <si>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</si>
  <si>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</si>
  <si>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</si>
  <si>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</si>
  <si>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</si>
  <si>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</si>
  <si>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</si>
  <si>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</si>
  <si>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</si>
  <si>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</si>
  <si>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</si>
  <si>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</si>
  <si>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</si>
  <si>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</si>
  <si>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</si>
  <si>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</si>
  <si>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</si>
  <si>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</si>
  <si>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</si>
  <si>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</si>
  <si>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</si>
  <si>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</si>
  <si>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</si>
  <si>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</si>
  <si>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</si>
  <si>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</si>
  <si>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</si>
  <si>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</si>
  <si>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</si>
  <si>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</si>
  <si>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</si>
  <si>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</si>
  <si>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</si>
  <si>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</si>
  <si>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</si>
  <si>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</si>
  <si>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</si>
  <si>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</si>
  <si>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</si>
  <si>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</si>
  <si>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</si>
  <si>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</si>
  <si>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</si>
  <si>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</si>
  <si>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</si>
  <si>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</si>
  <si>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</si>
  <si>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</si>
  <si>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</si>
  <si>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</si>
  <si>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</si>
  <si>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</si>
  <si>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</si>
  <si>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</si>
  <si>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</si>
  <si>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</si>
  <si>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</si>
  <si>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</si>
  <si>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</si>
  <si>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</si>
  <si>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</si>
  <si>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</si>
  <si>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</si>
  <si>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</si>
  <si>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</si>
  <si>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</si>
  <si>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</si>
  <si>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</si>
  <si>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</si>
  <si>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</si>
  <si>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</si>
  <si>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</si>
  <si>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</si>
  <si>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</si>
  <si>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</si>
  <si>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</si>
  <si>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</si>
  <si>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</si>
  <si>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</si>
  <si>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</si>
  <si>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</si>
  <si>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</si>
  <si>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</si>
  <si>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</si>
  <si>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</si>
  <si>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</si>
  <si>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</si>
  <si>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</si>
  <si>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</si>
  <si>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</si>
  <si>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</si>
  <si>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</si>
  <si>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</si>
  <si>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</si>
  <si>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</si>
  <si>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</si>
  <si>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</si>
  <si>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</si>
  <si>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</si>
  <si>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</si>
  <si>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</si>
  <si>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</si>
  <si>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</si>
  <si>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</si>
  <si>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</si>
  <si>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</si>
  <si>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</si>
  <si>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</si>
  <si>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</si>
  <si>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</si>
  <si>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</si>
  <si>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</si>
  <si>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</si>
  <si>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</si>
  <si>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</si>
  <si>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</si>
  <si>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</si>
  <si>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</si>
  <si>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</si>
  <si>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</si>
  <si>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</si>
  <si>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</si>
  <si>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</si>
  <si>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</si>
  <si>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</si>
  <si>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</si>
  <si>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</si>
  <si>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</si>
  <si>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</si>
  <si>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</si>
  <si>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</si>
  <si>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</si>
  <si>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</si>
  <si>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</si>
  <si>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</si>
  <si>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</si>
  <si>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</si>
  <si>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</si>
  <si>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</si>
  <si>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</si>
  <si>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</si>
  <si>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</si>
  <si>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</si>
  <si>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</si>
  <si>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</si>
  <si>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</si>
  <si>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</si>
  <si>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</si>
  <si>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</si>
  <si>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</si>
  <si>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</si>
  <si>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</si>
  <si>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</si>
  <si>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</si>
  <si>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</si>
  <si>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</si>
  <si>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</si>
  <si>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</si>
  <si>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</si>
  <si>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</si>
  <si>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</si>
  <si>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</si>
  <si>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</si>
  <si>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</si>
  <si>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</si>
  <si>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</si>
  <si>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</si>
  <si>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</si>
  <si>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</si>
  <si>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</si>
  <si>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</si>
  <si>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</si>
  <si>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</si>
  <si>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</si>
  <si>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</si>
  <si>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</si>
  <si>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</si>
  <si>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</si>
  <si>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</si>
  <si>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</si>
  <si>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</si>
  <si>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</si>
  <si>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</si>
  <si>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</si>
  <si>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</si>
  <si>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</si>
  <si>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</si>
  <si>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</si>
  <si>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</si>
  <si>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</si>
  <si>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</si>
  <si>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</si>
  <si>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</si>
  <si>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</si>
  <si>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</si>
  <si>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</si>
  <si>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</si>
  <si>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</si>
  <si>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</si>
  <si>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</si>
  <si>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</si>
  <si>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</si>
  <si>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</si>
  <si>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</si>
  <si>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</si>
  <si>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</si>
  <si>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</si>
  <si>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</si>
  <si>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</si>
  <si>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</si>
  <si>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</si>
  <si>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</si>
  <si>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</si>
  <si>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</si>
  <si>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</si>
  <si>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</si>
  <si>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</si>
  <si>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</si>
  <si>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</si>
  <si>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</si>
  <si>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</si>
  <si>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</si>
  <si>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</si>
  <si>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</si>
  <si>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</si>
  <si>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</si>
  <si>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</si>
  <si>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</si>
  <si>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</si>
  <si>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</si>
  <si>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</si>
  <si>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</si>
  <si>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</si>
  <si>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</si>
  <si>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</si>
  <si>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</si>
  <si>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</si>
  <si>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</si>
  <si>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</si>
  <si>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</si>
  <si>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</si>
  <si>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</si>
  <si>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</si>
  <si>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</si>
  <si>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</si>
  <si>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</si>
  <si>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</si>
  <si>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</si>
  <si>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</si>
  <si>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</si>
  <si>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</si>
  <si>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</si>
  <si>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</si>
  <si>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</si>
  <si>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</si>
  <si>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</si>
  <si>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</si>
  <si>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</si>
  <si>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</si>
  <si>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</si>
  <si>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</si>
  <si>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</si>
  <si>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</si>
  <si>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</si>
  <si>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</si>
  <si>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</si>
  <si>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</si>
  <si>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</si>
  <si>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</si>
  <si>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</si>
  <si>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</si>
  <si>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</si>
  <si>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</si>
  <si>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</si>
  <si>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</si>
  <si>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</si>
  <si>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</si>
  <si>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</si>
  <si>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</si>
  <si>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</si>
  <si>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</si>
  <si>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</si>
  <si>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</si>
  <si>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</si>
  <si>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</si>
  <si>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</si>
  <si>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</si>
  <si>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</si>
  <si>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</si>
  <si>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</si>
  <si>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</si>
  <si>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</si>
  <si>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</si>
  <si>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</si>
  <si>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</si>
  <si>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</si>
  <si>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</si>
  <si>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</si>
  <si>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</si>
  <si>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</si>
  <si>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</si>
  <si>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</si>
  <si>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</si>
  <si>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</si>
  <si>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</si>
  <si>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</si>
  <si>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</si>
  <si>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</si>
  <si>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</si>
  <si>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</si>
  <si>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</si>
  <si>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</si>
  <si>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</si>
  <si>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</si>
  <si>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</si>
  <si>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</si>
  <si>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</si>
  <si>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</si>
  <si>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</si>
  <si>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</si>
  <si>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</si>
  <si>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</si>
  <si>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</si>
  <si>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</si>
  <si>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</si>
  <si>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</si>
  <si>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</si>
  <si>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</si>
  <si>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</si>
  <si>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</si>
  <si>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</si>
  <si>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</si>
  <si>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</si>
  <si>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</si>
  <si>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</si>
  <si>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</si>
  <si>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</si>
  <si>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</si>
  <si>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</si>
  <si>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</si>
  <si>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</si>
  <si>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</si>
  <si>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</si>
  <si>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</si>
  <si>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</si>
  <si>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</si>
  <si>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</si>
  <si>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</si>
  <si>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</si>
  <si>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</si>
  <si>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</si>
  <si>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</si>
  <si>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</si>
  <si>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</si>
  <si>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</si>
  <si>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</si>
  <si>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</si>
  <si>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</si>
  <si>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</si>
  <si>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</si>
  <si>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</si>
  <si>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</si>
  <si>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</si>
  <si>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</si>
  <si>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</si>
  <si>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</si>
  <si>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</si>
  <si>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</si>
  <si>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</si>
  <si>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</si>
  <si>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</si>
  <si>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</si>
  <si>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</si>
  <si>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</si>
  <si>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</si>
  <si>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</si>
  <si>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</si>
  <si>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</si>
  <si>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</si>
  <si>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</si>
  <si>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</si>
  <si>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</si>
  <si>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</si>
  <si>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</si>
  <si>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</si>
  <si>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</si>
  <si>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</si>
  <si>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</si>
  <si>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</si>
  <si>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</si>
  <si>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</si>
  <si>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</si>
  <si>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</si>
  <si>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</si>
  <si>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</si>
  <si>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</si>
  <si>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</si>
  <si>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</si>
  <si>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</si>
  <si>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</si>
  <si>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</si>
  <si>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</si>
  <si>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</si>
  <si>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</si>
  <si>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</si>
  <si>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</si>
  <si>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</si>
  <si>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</si>
  <si>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</si>
  <si>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</si>
  <si>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</si>
  <si>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</si>
  <si>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</si>
  <si>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</si>
  <si>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</si>
  <si>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</si>
  <si>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</si>
  <si>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</si>
  <si>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</si>
  <si>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</si>
  <si>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</si>
  <si>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</si>
  <si>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</si>
  <si>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</si>
  <si>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</si>
  <si>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</si>
  <si>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</si>
  <si>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</si>
  <si>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</si>
  <si>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</si>
  <si>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</si>
  <si>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</si>
  <si>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</si>
  <si>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</si>
  <si>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</si>
  <si>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</si>
  <si>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</si>
  <si>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</si>
  <si>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</si>
  <si>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</si>
  <si>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</si>
  <si>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</si>
  <si>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</si>
  <si>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</si>
  <si>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</si>
  <si>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</si>
  <si>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</si>
  <si>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</si>
  <si>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</si>
  <si>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</si>
  <si>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</si>
  <si>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</si>
  <si>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</si>
  <si>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</si>
  <si>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</si>
  <si>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</si>
  <si>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</si>
  <si>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</si>
  <si>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</si>
  <si>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</si>
  <si>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</si>
  <si>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</si>
  <si>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</si>
  <si>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</si>
  <si>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</si>
  <si>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</si>
  <si>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</si>
  <si>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</si>
  <si>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</si>
  <si>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</si>
  <si>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</si>
  <si>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</si>
  <si>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</si>
  <si>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</si>
  <si>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</si>
  <si>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</si>
  <si>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</si>
  <si>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</si>
  <si>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</si>
  <si>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</si>
  <si>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</si>
  <si>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</si>
  <si>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</si>
  <si>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</si>
  <si>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</si>
  <si>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</si>
  <si>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</si>
  <si>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</si>
  <si>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</si>
  <si>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</si>
  <si>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</si>
  <si>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</si>
  <si>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</si>
  <si>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</si>
  <si>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</si>
  <si>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</si>
  <si>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</si>
  <si>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</si>
  <si>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</si>
  <si>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</si>
  <si>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</si>
  <si>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</si>
  <si>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</si>
  <si>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</si>
  <si>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</si>
  <si>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</si>
  <si>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</si>
  <si>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</si>
  <si>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</si>
  <si>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</si>
  <si>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</si>
  <si>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</si>
  <si>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</si>
  <si>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</si>
  <si>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</si>
  <si>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</si>
  <si>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</si>
  <si>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</si>
  <si>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</si>
  <si>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</si>
  <si>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</si>
  <si>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</si>
  <si>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</si>
  <si>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</si>
  <si>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</si>
  <si>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</si>
  <si>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</si>
  <si>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</si>
  <si>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</si>
  <si>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</si>
  <si>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</si>
  <si>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</si>
  <si>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</si>
  <si>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</si>
  <si>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</si>
  <si>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</si>
  <si>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</si>
  <si>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</si>
  <si>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</si>
  <si>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</si>
  <si>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</si>
  <si>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</si>
  <si>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</si>
  <si>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</si>
  <si>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</si>
  <si>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</si>
  <si>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</si>
  <si>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</si>
  <si>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</si>
  <si>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</si>
  <si>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</si>
  <si>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</si>
  <si>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</si>
  <si>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</si>
  <si>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</si>
  <si>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</si>
  <si>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</si>
  <si>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</si>
  <si>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</si>
  <si>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</si>
  <si>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</si>
  <si>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</si>
  <si>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</si>
  <si>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</si>
  <si>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</si>
  <si>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</si>
  <si>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</si>
  <si>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</si>
  <si>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</si>
  <si>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</si>
  <si>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</si>
  <si>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</si>
  <si>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</si>
  <si>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</si>
  <si>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</si>
  <si>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</si>
  <si>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</si>
  <si>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</si>
  <si>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</si>
  <si>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</si>
  <si>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</si>
  <si>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</si>
  <si>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</si>
  <si>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</si>
  <si>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</si>
  <si>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</si>
  <si>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</si>
  <si>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</si>
  <si>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</si>
  <si>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</si>
  <si>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</si>
  <si>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</si>
  <si>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</si>
  <si>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</si>
  <si>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</si>
  <si>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</si>
  <si>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</si>
  <si>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</si>
  <si>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</si>
  <si>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</si>
  <si>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</si>
  <si>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</si>
  <si>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</si>
  <si>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</si>
  <si>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</si>
  <si>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</si>
  <si>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</si>
  <si>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</si>
  <si>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</si>
  <si>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</si>
  <si>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</si>
  <si>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</si>
  <si>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</si>
  <si>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</si>
  <si>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</si>
  <si>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</si>
  <si>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</si>
  <si>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</si>
  <si>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</si>
  <si>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</si>
  <si>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</si>
  <si>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</si>
  <si>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</si>
  <si>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</si>
  <si>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</si>
  <si>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</si>
  <si>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</si>
  <si>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</si>
  <si>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</si>
  <si>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</si>
  <si>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</si>
  <si>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</si>
  <si>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</si>
  <si>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</si>
  <si>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</si>
  <si>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</si>
  <si>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</si>
  <si>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</si>
  <si>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</si>
  <si>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</si>
  <si>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</si>
  <si>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</si>
  <si>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</si>
  <si>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</si>
  <si>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</si>
  <si>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</si>
  <si>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</si>
  <si>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</si>
  <si>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</si>
  <si>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</si>
  <si>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</si>
  <si>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</si>
  <si>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</si>
  <si>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</si>
  <si>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</si>
  <si>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</si>
  <si>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</si>
  <si>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</si>
  <si>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</si>
  <si>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</si>
  <si>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</si>
  <si>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</si>
  <si>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</si>
  <si>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</si>
  <si>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</si>
  <si>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</si>
  <si>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</si>
  <si>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</si>
  <si>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</si>
  <si>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</si>
  <si>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</si>
  <si>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</si>
  <si>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</si>
  <si>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</si>
  <si>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</si>
  <si>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</si>
  <si>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</si>
  <si>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</si>
  <si>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</si>
  <si>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</si>
  <si>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</si>
  <si>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</si>
  <si>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</si>
  <si>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</si>
  <si>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</si>
  <si>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</si>
  <si>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</si>
  <si>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</si>
  <si>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</si>
  <si>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</si>
  <si>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</si>
  <si>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</si>
  <si>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</si>
  <si>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</si>
  <si>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</si>
  <si>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</si>
  <si>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</si>
  <si>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</si>
  <si>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</si>
  <si>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</si>
  <si>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</si>
  <si>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</si>
  <si>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</si>
  <si>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</si>
  <si>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</si>
  <si>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</si>
  <si>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</si>
  <si>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</si>
  <si>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</si>
  <si>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</si>
  <si>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</si>
  <si>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</si>
  <si>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</si>
  <si>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</si>
  <si>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</si>
  <si>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</si>
  <si>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</si>
  <si>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</si>
  <si>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</si>
  <si>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</si>
  <si>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</si>
  <si>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</si>
  <si>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</si>
  <si>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</si>
  <si>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</si>
  <si>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</si>
  <si>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</si>
  <si>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</si>
  <si>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</si>
  <si>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</si>
  <si>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</si>
  <si>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</si>
  <si>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</si>
  <si>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</si>
  <si>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</si>
  <si>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</si>
  <si>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</si>
  <si>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</si>
  <si>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</si>
  <si>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</si>
  <si>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</si>
  <si>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</si>
  <si>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</si>
  <si>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</si>
  <si>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</si>
  <si>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</si>
  <si>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</si>
  <si>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</si>
  <si>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</si>
  <si>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</si>
  <si>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</si>
  <si>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</si>
  <si>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</si>
  <si>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</si>
  <si>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</si>
  <si>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</si>
  <si>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</si>
  <si>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</si>
  <si>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</si>
  <si>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</si>
  <si>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</si>
  <si>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</si>
  <si>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</si>
  <si>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</si>
  <si>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</si>
  <si>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</si>
  <si>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</si>
  <si>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</si>
  <si>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</si>
  <si>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</si>
  <si>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</si>
  <si>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</si>
  <si>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</si>
  <si>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</si>
  <si>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</si>
  <si>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</si>
  <si>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</si>
  <si>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</si>
  <si>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</si>
  <si>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</si>
  <si>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</si>
  <si>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</si>
  <si>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</si>
  <si>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</si>
  <si>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</si>
  <si>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</si>
  <si>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</si>
  <si>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</si>
  <si>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</si>
  <si>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</si>
  <si>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</si>
  <si>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</si>
  <si>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</si>
  <si>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</si>
  <si>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</si>
  <si>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</si>
  <si>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</si>
  <si>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</si>
  <si>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</si>
  <si>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</si>
  <si>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</si>
  <si>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</si>
  <si>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</si>
  <si>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</si>
  <si>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</si>
  <si>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</si>
  <si>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</si>
  <si>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</si>
  <si>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</si>
  <si>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</si>
  <si>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</si>
  <si>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</si>
  <si>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</si>
  <si>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</si>
  <si>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</si>
  <si>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</si>
  <si>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</si>
  <si>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</si>
  <si>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</si>
  <si>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</si>
  <si>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</si>
  <si>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</si>
  <si>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</si>
  <si>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</si>
  <si>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</si>
  <si>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</si>
  <si>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</si>
  <si>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</si>
  <si>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</si>
  <si>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</si>
  <si>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</si>
  <si>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</si>
  <si>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</si>
  <si>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</si>
  <si>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</si>
  <si>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</si>
  <si>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</si>
  <si>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</si>
  <si>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</si>
  <si>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</si>
  <si>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</si>
  <si>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</si>
  <si>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</si>
  <si>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</si>
  <si>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</si>
  <si>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</si>
  <si>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</si>
  <si>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</si>
  <si>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</si>
  <si>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</si>
  <si>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</si>
  <si>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</si>
  <si>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</si>
  <si>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</si>
  <si>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</si>
  <si>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</si>
  <si>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</si>
  <si>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</si>
  <si>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</si>
  <si>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</si>
  <si>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</si>
  <si>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</si>
  <si>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</si>
  <si>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</si>
  <si>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</si>
  <si>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</si>
  <si>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</si>
  <si>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</si>
  <si>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</si>
  <si>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</si>
  <si>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</si>
  <si>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</si>
  <si>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</si>
  <si>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</si>
  <si>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</si>
  <si>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</si>
  <si>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</si>
  <si>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</si>
  <si>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</si>
  <si>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</si>
  <si>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</si>
  <si>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</si>
  <si>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</si>
  <si>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</si>
  <si>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</si>
  <si>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</si>
  <si>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</si>
  <si>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</si>
  <si>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</si>
  <si>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</si>
  <si>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</si>
  <si>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</si>
  <si>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</si>
  <si>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</si>
  <si>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</si>
  <si>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</si>
  <si>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</si>
  <si>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</si>
  <si>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</si>
  <si>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</si>
  <si>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</si>
  <si>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</si>
  <si>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</si>
  <si>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</si>
  <si>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</si>
  <si>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</si>
  <si>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</si>
  <si>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</si>
  <si>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</si>
  <si>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</si>
  <si>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</si>
  <si>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</si>
  <si>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</si>
  <si>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</si>
  <si>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</si>
  <si>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</si>
  <si>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</si>
  <si>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</si>
  <si>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</si>
  <si>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</si>
  <si>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</si>
  <si>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</si>
  <si>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</si>
  <si>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</si>
  <si>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</si>
  <si>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</si>
  <si>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</si>
  <si>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</si>
  <si>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</si>
  <si>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</si>
  <si>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</si>
  <si>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</si>
  <si>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</si>
  <si>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</si>
  <si>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</si>
  <si>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</si>
  <si>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</si>
  <si>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</si>
  <si>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</si>
  <si>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</si>
  <si>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</si>
  <si>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</si>
  <si>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</si>
  <si>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</si>
  <si>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</si>
  <si>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</si>
  <si>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</si>
  <si>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</si>
  <si>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</si>
  <si>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</si>
  <si>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</si>
  <si>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</si>
  <si>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</si>
  <si>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</si>
  <si>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</si>
  <si>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</si>
  <si>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</si>
  <si>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</si>
  <si>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</si>
  <si>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</si>
  <si>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</si>
  <si>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</si>
  <si>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</si>
  <si>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</si>
  <si>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</si>
  <si>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</si>
  <si>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</si>
  <si>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</si>
  <si>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</si>
  <si>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</si>
  <si>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</si>
  <si>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</si>
  <si>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</si>
  <si>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</si>
  <si>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</si>
  <si>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</si>
  <si>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</si>
  <si>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</si>
  <si>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</si>
  <si>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</si>
  <si>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</si>
  <si>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</si>
  <si>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</si>
  <si>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</si>
  <si>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</si>
  <si>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</si>
  <si>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</si>
  <si>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</si>
  <si>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</si>
  <si>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</si>
  <si>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</si>
  <si>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</si>
  <si>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</si>
  <si>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</si>
  <si>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</si>
  <si>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</si>
  <si>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</si>
  <si>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</si>
  <si>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</si>
  <si>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</si>
  <si>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</si>
  <si>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</si>
  <si>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</si>
  <si>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</si>
  <si>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</si>
  <si>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</si>
  <si>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</si>
  <si>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</si>
  <si>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</si>
  <si>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</si>
  <si>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</si>
  <si>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</si>
  <si>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</si>
  <si>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</si>
  <si>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</si>
  <si>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</si>
  <si>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</si>
  <si>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</si>
  <si>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</si>
  <si>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</si>
  <si>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</si>
  <si>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</si>
  <si>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</si>
  <si>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</si>
  <si>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</si>
  <si>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</si>
  <si>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</si>
  <si>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</si>
  <si>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</si>
  <si>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</si>
  <si>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</si>
  <si>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</si>
  <si>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</si>
  <si>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</si>
  <si>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</si>
  <si>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</si>
  <si>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</si>
  <si>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</si>
  <si>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</si>
  <si>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</si>
  <si>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</si>
  <si>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</si>
  <si>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</si>
  <si>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</si>
  <si>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</si>
  <si>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</si>
  <si>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</si>
  <si>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</si>
  <si>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</si>
  <si>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</si>
  <si>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</si>
  <si>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</si>
  <si>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</si>
  <si>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</si>
  <si>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</si>
  <si>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</si>
  <si>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</si>
  <si>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</si>
  <si>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</si>
  <si>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</si>
  <si>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</si>
  <si>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</si>
  <si>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</si>
  <si>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</si>
  <si>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</si>
  <si>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</si>
  <si>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</si>
  <si>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</si>
  <si>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</si>
  <si>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</si>
  <si>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</si>
  <si>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</si>
  <si>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</si>
  <si>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</si>
  <si>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</si>
  <si>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</si>
  <si>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</si>
  <si>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</si>
  <si>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</si>
  <si>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</si>
  <si>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</si>
  <si>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</si>
  <si>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</si>
  <si>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</si>
  <si>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</si>
  <si>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</si>
  <si>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</si>
  <si>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</si>
  <si>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</si>
  <si>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</si>
  <si>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</si>
  <si>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</si>
  <si>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</si>
  <si>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</si>
  <si>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</si>
  <si>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</si>
  <si>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</si>
  <si>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</si>
  <si>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</si>
  <si>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</si>
  <si>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</si>
  <si>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</si>
  <si>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</si>
  <si>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</si>
  <si>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</si>
  <si>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</si>
  <si>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</si>
  <si>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</si>
  <si>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</si>
  <si>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</si>
  <si>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</si>
  <si>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</si>
  <si>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</si>
  <si>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</si>
  <si>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</si>
  <si>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</si>
  <si>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</si>
  <si>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</si>
  <si>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</si>
  <si>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</si>
  <si>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</si>
  <si>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</si>
  <si>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</si>
  <si>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</si>
  <si>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</si>
  <si>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</si>
  <si>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</si>
  <si>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</si>
  <si>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</si>
  <si>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</si>
  <si>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</si>
  <si>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</si>
  <si>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</si>
  <si>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</si>
  <si>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</si>
  <si>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</si>
  <si>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</si>
  <si>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</si>
  <si>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</si>
  <si>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</si>
  <si>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</si>
  <si>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</si>
  <si>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</si>
  <si>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</si>
  <si>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</si>
  <si>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</si>
  <si>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</si>
  <si>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</si>
  <si>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</si>
  <si>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</si>
  <si>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</si>
  <si>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</si>
  <si>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</si>
  <si>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</si>
  <si>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</si>
  <si>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</si>
  <si>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</si>
  <si>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</si>
  <si>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</si>
  <si>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</si>
  <si>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</si>
  <si>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</si>
  <si>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</si>
  <si>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</si>
  <si>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</si>
  <si>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</si>
  <si>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</si>
  <si>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</si>
  <si>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</si>
  <si>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</si>
  <si>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</si>
  <si>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</si>
  <si>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</si>
  <si>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</si>
  <si>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</si>
  <si>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</si>
  <si>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</si>
  <si>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</si>
  <si>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</si>
  <si>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</si>
  <si>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</si>
  <si>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</si>
  <si>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</si>
  <si>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</si>
  <si>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</si>
  <si>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</si>
  <si>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</si>
  <si>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</si>
  <si>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</si>
  <si>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</si>
  <si>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</si>
  <si>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</si>
  <si>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</si>
  <si>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</si>
  <si>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</si>
  <si>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</si>
  <si>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</si>
  <si>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</si>
  <si>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</si>
  <si>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</si>
  <si>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</si>
  <si>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</si>
  <si>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</si>
  <si>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</si>
  <si>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</si>
  <si>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</si>
  <si>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</si>
  <si>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</si>
  <si>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</si>
  <si>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</si>
  <si>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</si>
  <si>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</si>
  <si>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</si>
  <si>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</si>
  <si>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</si>
  <si>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</si>
  <si>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</si>
  <si>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</si>
  <si>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</si>
  <si>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</si>
  <si>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</si>
  <si>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</si>
  <si>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</si>
  <si>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</si>
  <si>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</si>
  <si>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</si>
  <si>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</si>
  <si>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</si>
  <si>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</si>
  <si>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</si>
  <si>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</si>
  <si>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</si>
  <si>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</si>
  <si>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</si>
  <si>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</si>
  <si>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</si>
  <si>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</si>
  <si>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</si>
  <si>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</si>
  <si>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</si>
  <si>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</si>
  <si>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</si>
  <si>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</si>
  <si>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</si>
  <si>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</si>
  <si>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</si>
  <si>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</si>
  <si>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</si>
  <si>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</si>
  <si>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</si>
  <si>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</si>
  <si>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</si>
  <si>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</si>
  <si>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</si>
  <si>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</si>
  <si>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</si>
  <si>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</si>
  <si>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</si>
  <si>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</si>
  <si>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</si>
  <si>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</si>
  <si>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</si>
  <si>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</si>
  <si>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</si>
  <si>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</si>
  <si>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</si>
  <si>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</si>
  <si>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</si>
  <si>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</si>
  <si>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</si>
  <si>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</si>
  <si>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</si>
  <si>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</si>
  <si>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</si>
  <si>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</si>
  <si>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</si>
  <si>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</si>
  <si>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</si>
  <si>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</si>
  <si>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</si>
  <si>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</si>
  <si>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</si>
  <si>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</si>
  <si>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</si>
  <si>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</si>
  <si>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</si>
  <si>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</si>
  <si>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</si>
  <si>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</si>
  <si>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</si>
  <si>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</si>
  <si>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</si>
  <si>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</si>
  <si>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</si>
  <si>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</si>
  <si>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</si>
  <si>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</si>
  <si>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</si>
  <si>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</si>
  <si>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</si>
  <si>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</si>
  <si>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</si>
  <si>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</si>
  <si>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</si>
  <si>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</si>
  <si>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</si>
  <si>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</si>
  <si>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</si>
  <si>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</si>
  <si>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</si>
  <si>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</si>
  <si>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</si>
  <si>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</si>
  <si>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</si>
  <si>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</si>
  <si>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</si>
  <si>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</si>
  <si>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</si>
  <si>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</si>
  <si>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</si>
  <si>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</si>
  <si>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</si>
  <si>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</si>
  <si>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</si>
  <si>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</si>
  <si>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</si>
  <si>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</si>
  <si>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</si>
  <si>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</si>
  <si>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</si>
  <si>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</si>
  <si>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</si>
  <si>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</si>
  <si>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</si>
  <si>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</si>
  <si>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</si>
  <si>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</si>
  <si>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</si>
  <si>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</si>
  <si>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</si>
  <si>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</si>
  <si>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</si>
  <si>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</si>
  <si>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</si>
  <si>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</si>
  <si>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</si>
  <si>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</si>
  <si>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</si>
  <si>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</si>
  <si>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</si>
  <si>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</si>
  <si>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</si>
  <si>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</si>
  <si>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</si>
  <si>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</si>
  <si>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</si>
  <si>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</si>
  <si>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</si>
  <si>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</si>
  <si>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</si>
  <si>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</si>
  <si>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</si>
  <si>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</si>
  <si>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</si>
  <si>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</si>
  <si>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</si>
  <si>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</si>
  <si>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</si>
  <si>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</si>
  <si>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</si>
  <si>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</si>
  <si>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</si>
  <si>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</si>
  <si>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</si>
  <si>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</si>
  <si>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</si>
  <si>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</si>
  <si>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</si>
  <si>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</si>
  <si>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</si>
  <si>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</si>
  <si>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</si>
  <si>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</si>
  <si>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</si>
  <si>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</si>
  <si>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</si>
  <si>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</si>
  <si>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</si>
  <si>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</si>
  <si>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</si>
  <si>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</si>
  <si>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</si>
  <si>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</si>
  <si>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</si>
  <si>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</si>
  <si>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</si>
  <si>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</si>
  <si>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</si>
  <si>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</si>
  <si>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</si>
  <si>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</si>
  <si>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</si>
  <si>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</si>
  <si>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</si>
  <si>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</si>
  <si>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</si>
  <si>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</si>
  <si>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</si>
  <si>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</si>
  <si>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</si>
  <si>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</si>
  <si>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</si>
  <si>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</si>
  <si>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</si>
  <si>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</si>
  <si>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</si>
  <si>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</si>
  <si>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</si>
  <si>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</si>
  <si>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</si>
  <si>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</si>
  <si>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</si>
  <si>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</si>
  <si>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</si>
  <si>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</si>
  <si>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</si>
  <si>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</si>
  <si>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</si>
  <si>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</si>
  <si>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</si>
  <si>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</si>
  <si>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</si>
  <si>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</si>
  <si>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</si>
  <si>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</si>
  <si>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</si>
  <si>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</si>
  <si>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</si>
  <si>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</si>
  <si>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</si>
  <si>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</si>
  <si>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</si>
  <si>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</si>
  <si>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</si>
  <si>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</si>
  <si>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</si>
  <si>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</si>
  <si>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</si>
  <si>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</si>
  <si>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</si>
  <si>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</si>
  <si>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</si>
  <si>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</si>
  <si>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</si>
  <si>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</si>
  <si>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</si>
  <si>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</si>
  <si>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</si>
  <si>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</si>
  <si>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</si>
  <si>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</si>
  <si>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</si>
  <si>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</si>
  <si>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</si>
  <si>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</si>
  <si>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</si>
  <si>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</si>
  <si>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</si>
  <si>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</si>
  <si>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</si>
  <si>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</si>
  <si>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</si>
  <si>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</si>
  <si>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</si>
  <si>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</si>
  <si>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</si>
  <si>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</si>
  <si>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</si>
  <si>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</si>
  <si>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</si>
  <si>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</si>
  <si>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</si>
  <si>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</si>
  <si>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</si>
  <si>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</si>
  <si>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</si>
  <si>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</si>
  <si>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</si>
  <si>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</si>
  <si>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</si>
  <si>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</si>
  <si>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</si>
  <si>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</si>
  <si>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</si>
  <si>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</si>
  <si>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</si>
  <si>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</si>
  <si>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</si>
  <si>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</si>
  <si>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</si>
  <si>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</si>
  <si>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</si>
  <si>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</si>
  <si>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</si>
  <si>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</si>
  <si>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</si>
  <si>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</si>
  <si>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</si>
  <si>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</si>
  <si>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</si>
  <si>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</si>
  <si>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</si>
  <si>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</si>
  <si>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</si>
  <si>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</si>
  <si>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</si>
  <si>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</si>
  <si>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</si>
  <si>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</si>
  <si>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</si>
  <si>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</si>
  <si>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</si>
  <si>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</si>
  <si>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</si>
  <si>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</si>
  <si>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</si>
  <si>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</si>
  <si>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</si>
  <si>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</si>
  <si>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</si>
  <si>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</si>
  <si>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</si>
  <si>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</si>
  <si>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</si>
  <si>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</si>
  <si>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</si>
  <si>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</si>
  <si>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</si>
  <si>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</si>
  <si>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</si>
  <si>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</si>
  <si>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</si>
  <si>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</si>
  <si>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</si>
  <si>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</si>
  <si>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</si>
  <si>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</si>
  <si>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</si>
  <si>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</si>
  <si>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</si>
  <si>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</si>
  <si>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</si>
  <si>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</si>
  <si>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</si>
  <si>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</si>
  <si>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</si>
  <si>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</si>
  <si>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</si>
  <si>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</si>
  <si>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</si>
  <si>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</si>
  <si>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</si>
  <si>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</si>
  <si>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</si>
  <si>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</si>
  <si>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</si>
  <si>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</si>
  <si>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</si>
  <si>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</si>
  <si>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</si>
  <si>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</si>
  <si>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</si>
  <si>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</si>
  <si>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</si>
  <si>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</si>
  <si>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</si>
  <si>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</si>
  <si>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</si>
  <si>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</si>
  <si>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</si>
  <si>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</si>
  <si>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</si>
  <si>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</si>
  <si>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</si>
  <si>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</si>
  <si>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</si>
  <si>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</si>
  <si>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</si>
  <si>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</si>
  <si>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</si>
  <si>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</si>
  <si>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</si>
  <si>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</si>
  <si>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</si>
  <si>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</si>
  <si>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</si>
  <si>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</si>
  <si>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</si>
  <si>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</si>
  <si>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</si>
  <si>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</si>
  <si>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</si>
  <si>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</si>
  <si>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</si>
  <si>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</si>
  <si>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</si>
  <si>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</si>
  <si>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</si>
  <si>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</si>
  <si>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</si>
  <si>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</si>
  <si>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</si>
  <si>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</si>
  <si>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</si>
  <si>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</si>
  <si>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</si>
  <si>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</si>
  <si>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</si>
  <si>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</si>
  <si>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</si>
  <si>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</si>
  <si>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</si>
  <si>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</si>
  <si>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</si>
  <si>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</si>
  <si>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</si>
  <si>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</si>
  <si>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</si>
  <si>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</si>
  <si>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</si>
  <si>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</si>
  <si>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</si>
  <si>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</si>
  <si>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</si>
  <si>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</si>
  <si>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</si>
  <si>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</si>
  <si>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</si>
  <si>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</si>
  <si>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</si>
  <si>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</si>
  <si>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</si>
  <si>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</si>
  <si>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</si>
  <si>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</si>
  <si>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</si>
  <si>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</si>
  <si>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</si>
  <si>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</si>
  <si>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</si>
  <si>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</si>
  <si>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</si>
  <si>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</si>
  <si>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</si>
  <si>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</si>
  <si>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</si>
  <si>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</si>
  <si>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</si>
  <si>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</si>
  <si>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</si>
  <si>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</si>
  <si>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</si>
  <si>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</si>
  <si>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</si>
  <si>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</si>
  <si>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</si>
  <si>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</si>
  <si>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</si>
  <si>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</si>
  <si>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</si>
  <si>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</si>
  <si>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</si>
  <si>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</si>
  <si>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</si>
  <si>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</si>
  <si>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</si>
  <si>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</si>
  <si>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</si>
  <si>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</si>
  <si>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</si>
  <si>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</si>
  <si>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</si>
  <si>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</si>
  <si>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</si>
  <si>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</si>
  <si>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</si>
  <si>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</si>
  <si>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</si>
  <si>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</si>
  <si>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</si>
  <si>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</si>
  <si>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</si>
  <si>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</si>
  <si>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</si>
  <si>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</si>
  <si>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</si>
  <si>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</si>
  <si>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</si>
  <si>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</si>
  <si>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</si>
  <si>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</si>
  <si>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</si>
  <si>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</si>
  <si>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</si>
  <si>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</si>
  <si>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</si>
  <si>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</si>
  <si>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</si>
  <si>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</si>
  <si>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</si>
  <si>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</si>
  <si>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</si>
  <si>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</si>
  <si>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</si>
  <si>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</si>
  <si>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</si>
  <si>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</si>
  <si>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</si>
  <si>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</si>
  <si>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</si>
  <si>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</si>
  <si>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</si>
  <si>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</si>
  <si>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</si>
  <si>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</si>
  <si>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</si>
  <si>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</si>
  <si>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</si>
  <si>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</si>
  <si>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</si>
  <si>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</si>
  <si>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</si>
  <si>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</si>
  <si>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</si>
  <si>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</si>
  <si>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</si>
  <si>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</si>
  <si>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</si>
  <si>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</si>
  <si>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</si>
  <si>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</si>
  <si>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</si>
  <si>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</si>
  <si>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</si>
  <si>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</si>
  <si>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</si>
  <si>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</si>
  <si>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</si>
  <si>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</si>
  <si>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</si>
  <si>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</si>
  <si>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</si>
  <si>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</si>
  <si>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</si>
  <si>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</si>
  <si>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</si>
  <si>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</si>
  <si>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</si>
  <si>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</si>
  <si>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</si>
  <si>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</si>
  <si>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</si>
  <si>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</si>
  <si>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</si>
  <si>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</si>
  <si>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</si>
  <si>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</si>
  <si>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</si>
  <si>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</si>
  <si>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</si>
  <si>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</si>
  <si>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</si>
  <si>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</si>
  <si>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</si>
  <si>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</si>
  <si>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</si>
  <si>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</si>
  <si>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</si>
  <si>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</si>
  <si>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</si>
  <si>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</si>
  <si>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</si>
  <si>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</si>
  <si>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</si>
  <si>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</si>
  <si>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</si>
  <si>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</si>
  <si>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</si>
  <si>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</si>
  <si>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</si>
  <si>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</si>
  <si>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</si>
  <si>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</si>
  <si>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</si>
  <si>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</si>
  <si>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</si>
  <si>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</si>
  <si>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</si>
  <si>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</si>
  <si>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</si>
  <si>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</si>
  <si>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</si>
  <si>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</si>
  <si>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</si>
  <si>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</si>
  <si>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</si>
  <si>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</si>
  <si>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</si>
  <si>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</si>
  <si>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</si>
  <si>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</si>
  <si>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</si>
  <si>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</si>
  <si>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</si>
  <si>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</si>
  <si>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</si>
  <si>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</si>
  <si>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</si>
  <si>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</si>
  <si>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</si>
  <si>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</si>
  <si>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</si>
  <si>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</si>
  <si>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</si>
  <si>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</si>
  <si>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</si>
  <si>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</si>
  <si>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</si>
  <si>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</si>
  <si>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</si>
  <si>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</si>
  <si>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</si>
  <si>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</si>
  <si>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</si>
  <si>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</si>
  <si>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</si>
  <si>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</si>
  <si>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</si>
  <si>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</si>
  <si>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</si>
  <si>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</si>
  <si>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</si>
  <si>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</si>
  <si>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</si>
  <si>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</si>
  <si>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</si>
  <si>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</si>
  <si>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</si>
  <si>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</si>
  <si>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</si>
  <si>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</si>
  <si>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</si>
  <si>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</si>
  <si>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</si>
  <si>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</si>
  <si>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</si>
  <si>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</si>
  <si>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</si>
  <si>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</si>
  <si>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</si>
  <si>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</si>
  <si>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</si>
  <si>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</si>
  <si>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</si>
  <si>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</si>
  <si>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</si>
  <si>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</si>
  <si>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</si>
  <si>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</si>
  <si>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</si>
  <si>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</si>
  <si>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</si>
  <si>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</si>
  <si>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</si>
  <si>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</si>
  <si>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</si>
  <si>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</si>
  <si>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</si>
  <si>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</si>
  <si>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</si>
  <si>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</si>
  <si>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</si>
  <si>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</si>
  <si>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</si>
  <si>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</si>
  <si>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</si>
  <si>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</si>
  <si>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</si>
  <si>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</si>
  <si>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</si>
  <si>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</si>
  <si>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</si>
  <si>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</si>
  <si>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</si>
  <si>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</si>
  <si>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</si>
  <si>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</si>
  <si>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</si>
  <si>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</si>
  <si>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</si>
  <si>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</si>
  <si>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</si>
  <si>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</si>
  <si>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</si>
  <si>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</si>
  <si>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</si>
  <si>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</si>
  <si>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</si>
  <si>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</si>
  <si>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</si>
  <si>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</si>
  <si>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</si>
  <si>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</si>
  <si>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</si>
  <si>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</si>
  <si>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</si>
  <si>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</si>
  <si>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</si>
  <si>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</si>
  <si>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</si>
  <si>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</si>
  <si>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</si>
  <si>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</si>
  <si>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</si>
  <si>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</si>
  <si>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</si>
  <si>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</si>
  <si>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</si>
  <si>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</si>
  <si>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</si>
  <si>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</si>
  <si>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</si>
  <si>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</si>
  <si>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</si>
  <si>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</si>
  <si>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</si>
  <si>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</si>
  <si>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</si>
  <si>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</si>
  <si>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</si>
  <si>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</si>
  <si>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</si>
  <si>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</si>
  <si>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</si>
  <si>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</si>
  <si>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</si>
  <si>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</si>
  <si>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</si>
  <si>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</si>
  <si>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</si>
  <si>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</si>
  <si>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</si>
  <si>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</si>
  <si>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</si>
  <si>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</si>
  <si>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</si>
  <si>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</si>
  <si>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</si>
  <si>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</si>
  <si>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</si>
  <si>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</si>
  <si>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</si>
  <si>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</si>
  <si>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</si>
  <si>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</si>
  <si>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</si>
  <si>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</si>
  <si>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</si>
  <si>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</si>
  <si>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</si>
  <si>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</si>
  <si>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</si>
  <si>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</si>
  <si>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</si>
  <si>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</si>
  <si>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</si>
  <si>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</si>
  <si>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</si>
  <si>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</si>
  <si>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</si>
  <si>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</si>
  <si>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</si>
  <si>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</si>
  <si>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</si>
  <si>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</si>
  <si>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</si>
  <si>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</si>
  <si>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</si>
  <si>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</si>
  <si>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</si>
  <si>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</si>
  <si>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</si>
  <si>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</si>
  <si>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</si>
  <si>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</si>
  <si>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</si>
  <si>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</si>
  <si>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</si>
  <si>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</si>
  <si>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</si>
  <si>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</si>
  <si>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</si>
  <si>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</si>
  <si>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</si>
  <si>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</si>
  <si>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</si>
  <si>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</si>
  <si>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</si>
  <si>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</si>
  <si>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</si>
  <si>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</si>
  <si>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</si>
  <si>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</si>
  <si>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</si>
  <si>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</si>
  <si>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</si>
  <si>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</si>
  <si>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</si>
  <si>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</si>
  <si>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</si>
  <si>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</si>
  <si>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</si>
  <si>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</si>
  <si>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</si>
  <si>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</si>
  <si>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</si>
  <si>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</si>
  <si>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</si>
  <si>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</si>
  <si>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</si>
  <si>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</si>
  <si>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</si>
  <si>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</si>
  <si>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</si>
  <si>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</si>
  <si>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</si>
  <si>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</si>
  <si>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</si>
  <si>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</si>
  <si>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</si>
  <si>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</si>
  <si>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</si>
  <si>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</si>
  <si>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</si>
  <si>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</si>
  <si>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</si>
  <si>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</si>
  <si>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</si>
  <si>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</si>
  <si>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</si>
  <si>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</si>
  <si>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</si>
  <si>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</si>
  <si>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</si>
  <si>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</si>
  <si>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</si>
  <si>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</si>
  <si>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</si>
  <si>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</si>
  <si>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</si>
  <si>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</si>
  <si>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</si>
  <si>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</si>
  <si>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</si>
  <si>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</si>
  <si>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</si>
  <si>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</si>
  <si>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</si>
  <si>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</si>
  <si>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</si>
  <si>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</si>
  <si>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</si>
  <si>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</si>
  <si>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</si>
  <si>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</si>
  <si>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</si>
  <si>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</si>
  <si>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</si>
  <si>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</si>
  <si>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</si>
  <si>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</si>
  <si>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</si>
  <si>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</si>
  <si>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</si>
  <si>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</si>
  <si>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</si>
  <si>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</si>
  <si>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</si>
  <si>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</si>
  <si>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</si>
  <si>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</si>
  <si>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</si>
  <si>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</si>
  <si>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</si>
  <si>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</si>
  <si>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</si>
  <si>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</si>
  <si>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</si>
  <si>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</si>
  <si>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</si>
  <si>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</si>
  <si>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</si>
  <si>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</si>
  <si>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</si>
  <si>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</si>
  <si>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</si>
  <si>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</si>
  <si>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</si>
  <si>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</si>
  <si>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</si>
  <si>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</si>
  <si>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</si>
  <si>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</si>
  <si>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</si>
  <si>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</si>
  <si>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</si>
  <si>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</si>
  <si>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</si>
  <si>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</si>
  <si>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</si>
  <si>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</si>
  <si>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</si>
  <si>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</si>
  <si>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</si>
  <si>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</si>
  <si>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</si>
  <si>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</si>
  <si>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</si>
  <si>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</si>
  <si>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</si>
  <si>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</si>
  <si>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</si>
  <si>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</si>
  <si>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</si>
  <si>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</si>
  <si>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</si>
  <si>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</si>
  <si>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</si>
  <si>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</si>
  <si>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</si>
  <si>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</si>
  <si>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</si>
  <si>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</si>
  <si>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</si>
  <si>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</si>
  <si>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</si>
  <si>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</si>
  <si>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</si>
  <si>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</si>
  <si>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</si>
  <si>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</si>
  <si>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</si>
  <si>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</si>
  <si>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</si>
  <si>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</si>
  <si>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</si>
  <si>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</si>
  <si>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</si>
  <si>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</si>
  <si>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</si>
  <si>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</si>
  <si>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</si>
  <si>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</si>
  <si>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</si>
  <si>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</si>
  <si>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</si>
  <si>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</si>
  <si>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</si>
  <si>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</si>
  <si>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</si>
  <si>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</si>
  <si>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</si>
  <si>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</si>
  <si>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</si>
  <si>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</si>
  <si>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</si>
  <si>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</si>
  <si>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</si>
  <si>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</si>
  <si>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</si>
  <si>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</si>
  <si>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</si>
  <si>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</si>
  <si>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</si>
  <si>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</si>
  <si>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</si>
  <si>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</si>
  <si>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</si>
  <si>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</si>
  <si>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</si>
  <si>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</si>
  <si>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</si>
  <si>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</si>
  <si>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</si>
  <si>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</si>
  <si>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</si>
  <si>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</si>
  <si>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</si>
  <si>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</si>
  <si>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</si>
  <si>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</si>
  <si>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</si>
  <si>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</si>
  <si>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</si>
  <si>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</si>
  <si>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</si>
  <si>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</si>
  <si>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</si>
  <si>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</si>
  <si>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</si>
  <si>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</si>
  <si>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</si>
  <si>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</si>
  <si>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</si>
  <si>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</si>
  <si>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</si>
  <si>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</si>
  <si>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</si>
  <si>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</si>
  <si>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</si>
  <si>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</si>
  <si>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</si>
  <si>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</si>
  <si>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</si>
  <si>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</si>
  <si>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</si>
  <si>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</si>
  <si>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</si>
  <si>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</si>
  <si>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</si>
  <si>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</si>
  <si>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</si>
  <si>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</si>
  <si>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</si>
  <si>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</si>
  <si>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</si>
  <si>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</si>
  <si>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</si>
  <si>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</si>
  <si>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</si>
  <si>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</si>
  <si>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</si>
  <si>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</si>
  <si>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</si>
  <si>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</si>
  <si>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</si>
  <si>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</si>
  <si>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</si>
  <si>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</si>
  <si>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</si>
  <si>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</si>
  <si>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</si>
  <si>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</si>
  <si>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</si>
  <si>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</si>
  <si>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</si>
  <si>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</si>
  <si>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</si>
  <si>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</si>
  <si>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</si>
  <si>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</si>
  <si>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</si>
  <si>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</si>
  <si>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</si>
  <si>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</si>
  <si>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</si>
  <si>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</si>
  <si>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</si>
  <si>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</si>
  <si>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</si>
  <si>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</si>
  <si>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</si>
  <si>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</si>
  <si>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</si>
  <si>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</si>
  <si>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</si>
  <si>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</si>
  <si>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</si>
  <si>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</si>
  <si>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</si>
  <si>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</si>
  <si>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</si>
  <si>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</si>
  <si>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</si>
  <si>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</si>
  <si>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</si>
  <si>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</si>
  <si>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</si>
  <si>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</si>
  <si>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</si>
  <si>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</si>
  <si>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</si>
  <si>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</si>
  <si>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</si>
  <si>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</si>
  <si>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</si>
  <si>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</si>
  <si>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</si>
  <si>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</si>
  <si>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</si>
  <si>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</si>
  <si>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</si>
  <si>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</si>
  <si>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</si>
  <si>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</si>
  <si>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</si>
  <si>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</si>
  <si>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</si>
  <si>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</si>
  <si>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</si>
  <si>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</si>
  <si>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</si>
  <si>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</si>
  <si>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</si>
  <si>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</si>
  <si>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</si>
  <si>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</si>
  <si>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</si>
  <si>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</si>
  <si>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</si>
  <si>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</si>
  <si>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</si>
  <si>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</si>
  <si>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</si>
  <si>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</si>
  <si>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</si>
  <si>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</si>
  <si>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</si>
  <si>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</si>
  <si>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</si>
  <si>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</si>
  <si>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</si>
  <si>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</si>
  <si>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</si>
  <si>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</si>
  <si>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</si>
  <si>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</si>
  <si>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</si>
  <si>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</si>
  <si>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</si>
  <si>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</si>
  <si>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</si>
  <si>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</si>
  <si>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</si>
  <si>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</si>
  <si>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</si>
  <si>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</si>
  <si>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</si>
  <si>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</si>
  <si>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</si>
  <si>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</si>
  <si>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</si>
  <si>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</si>
  <si>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</si>
  <si>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</si>
  <si>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</si>
  <si>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</si>
  <si>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</si>
  <si>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</si>
  <si>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</si>
  <si>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</si>
  <si>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</si>
  <si>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</si>
  <si>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</si>
  <si>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</si>
  <si>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</si>
  <si>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</si>
  <si>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</si>
  <si>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</si>
  <si>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</si>
  <si>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</si>
  <si>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</si>
  <si>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</si>
  <si>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</si>
  <si>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</si>
  <si>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</si>
  <si>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</si>
  <si>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</si>
  <si>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</si>
  <si>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</si>
  <si>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</si>
  <si>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</si>
  <si>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</si>
  <si>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</si>
  <si>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</si>
  <si>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</si>
  <si>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</si>
  <si>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</si>
  <si>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</si>
  <si>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</si>
  <si>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</si>
  <si>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</si>
  <si>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</si>
  <si>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</si>
  <si>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</si>
  <si>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</si>
  <si>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</si>
  <si>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</si>
  <si>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</si>
  <si>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</si>
  <si>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</si>
  <si>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</si>
  <si>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</si>
  <si>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</si>
  <si>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</si>
  <si>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</si>
  <si>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</si>
  <si>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</si>
  <si>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</si>
  <si>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</si>
  <si>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</si>
  <si>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</si>
  <si>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</si>
  <si>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</si>
  <si>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</si>
  <si>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</si>
  <si>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</si>
  <si>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</si>
  <si>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</si>
  <si>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</si>
  <si>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</si>
  <si>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</si>
  <si>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</si>
  <si>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</si>
  <si>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</si>
  <si>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</si>
  <si>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</si>
  <si>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</si>
  <si>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</si>
  <si>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</si>
  <si>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</si>
  <si>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</si>
  <si>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</si>
  <si>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</si>
  <si>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</si>
  <si>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</si>
  <si>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</si>
  <si>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</si>
  <si>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</si>
  <si>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</si>
  <si>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</si>
  <si>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</si>
  <si>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</si>
  <si>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</si>
  <si>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</si>
  <si>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</si>
  <si>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</si>
  <si>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</si>
  <si>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</si>
  <si>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</si>
  <si>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</si>
  <si>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</si>
  <si>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</si>
  <si>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</si>
  <si>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</si>
  <si>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</si>
  <si>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</si>
  <si>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</si>
  <si>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</si>
  <si>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</si>
  <si>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</si>
  <si>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</si>
  <si>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</si>
  <si>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</si>
  <si>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</si>
  <si>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</si>
  <si>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</si>
  <si>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</si>
  <si>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</si>
  <si>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</si>
  <si>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</si>
  <si>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</si>
  <si>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</si>
  <si>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</si>
  <si>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</si>
  <si>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</si>
  <si>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</si>
  <si>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</si>
  <si>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</si>
  <si>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</si>
  <si>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</si>
  <si>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</si>
  <si>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</si>
  <si>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</si>
  <si>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</si>
  <si>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</si>
  <si>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</si>
  <si>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</si>
  <si>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</si>
  <si>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</si>
  <si>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</si>
  <si>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</si>
  <si>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</si>
  <si>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</si>
  <si>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</si>
  <si>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</si>
  <si>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</si>
  <si>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</si>
  <si>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</si>
  <si>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</si>
  <si>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</si>
  <si>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</si>
  <si>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</si>
  <si>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</si>
  <si>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</si>
  <si>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</si>
  <si>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</si>
  <si>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</si>
  <si>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</si>
  <si>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</si>
  <si>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</si>
  <si>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</si>
  <si>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</si>
  <si>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</si>
  <si>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</si>
  <si>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</si>
  <si>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</si>
  <si>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</si>
  <si>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</si>
  <si>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</si>
  <si>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</si>
  <si>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</si>
  <si>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</si>
  <si>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</si>
  <si>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</si>
  <si>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</si>
  <si>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</si>
  <si>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</si>
  <si>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</si>
  <si>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</si>
  <si>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</si>
  <si>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</si>
  <si>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</si>
  <si>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</si>
  <si>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</si>
  <si>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</si>
  <si>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</si>
  <si>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</si>
  <si>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</si>
  <si>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</si>
  <si>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</si>
  <si>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</si>
  <si>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</si>
  <si>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</si>
  <si>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</si>
  <si>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</si>
  <si>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</si>
  <si>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</si>
  <si>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</si>
  <si>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</si>
  <si>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</si>
  <si>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</si>
  <si>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</si>
  <si>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</si>
  <si>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</si>
  <si>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</si>
  <si>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</si>
  <si>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</si>
  <si>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</si>
  <si>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</si>
  <si>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</si>
  <si>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</si>
  <si>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</si>
  <si>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</si>
  <si>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</si>
  <si>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</si>
  <si>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</si>
  <si>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</si>
  <si>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</si>
  <si>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</si>
  <si>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</si>
  <si>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</si>
  <si>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</si>
  <si>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</si>
  <si>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</si>
  <si>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</si>
  <si>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</si>
  <si>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</si>
  <si>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</si>
  <si>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</si>
  <si>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</si>
  <si>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</si>
  <si>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</si>
  <si>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</si>
  <si>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</si>
  <si>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</si>
  <si>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</si>
  <si>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</si>
  <si>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</si>
  <si>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</si>
  <si>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</si>
  <si>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</si>
  <si>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</si>
  <si>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</si>
  <si>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</si>
  <si>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</si>
  <si>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</si>
  <si>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</si>
  <si>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</si>
  <si>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</si>
  <si>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</si>
  <si>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</si>
  <si>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</si>
  <si>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</si>
  <si>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</si>
  <si>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</si>
  <si>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</si>
  <si>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</si>
  <si>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</si>
  <si>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</si>
  <si>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</si>
  <si>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</si>
  <si>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</si>
  <si>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</si>
  <si>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</si>
  <si>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</si>
  <si>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</si>
  <si>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</si>
  <si>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</si>
  <si>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</si>
  <si>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</si>
  <si>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</si>
  <si>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</si>
  <si>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</si>
  <si>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</si>
  <si>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</si>
  <si>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</si>
  <si>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</si>
  <si>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</si>
  <si>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</si>
  <si>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</si>
  <si>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</si>
  <si>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</si>
  <si>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</si>
  <si>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</si>
  <si>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</si>
  <si>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</si>
  <si>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</si>
  <si>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</si>
  <si>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</si>
  <si>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</si>
  <si>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</si>
  <si>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</si>
  <si>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</si>
  <si>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</si>
  <si>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</si>
  <si>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</si>
  <si>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</si>
  <si>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</si>
  <si>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</si>
  <si>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</si>
  <si>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</si>
  <si>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</si>
  <si>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</si>
  <si>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</si>
  <si>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</si>
  <si>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</si>
  <si>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</si>
  <si>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</si>
  <si>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</si>
  <si>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</si>
  <si>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</si>
  <si>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</si>
  <si>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</si>
  <si>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</si>
  <si>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</si>
  <si>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</si>
  <si>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</si>
  <si>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</si>
  <si>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</si>
  <si>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</si>
  <si>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</si>
  <si>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</si>
  <si>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</si>
  <si>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</si>
  <si>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</si>
  <si>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</si>
  <si>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</si>
  <si>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</si>
  <si>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</si>
  <si>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</si>
  <si>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</si>
  <si>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</si>
  <si>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</si>
  <si>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</si>
  <si>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</si>
  <si>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</si>
  <si>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</si>
  <si>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</si>
  <si>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</si>
  <si>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</si>
  <si>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</si>
  <si>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</si>
  <si>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</si>
  <si>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</si>
  <si>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</si>
  <si>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</si>
  <si>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</si>
  <si>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</si>
  <si>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</si>
  <si>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</si>
  <si>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</si>
  <si>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</si>
  <si>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</si>
  <si>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</si>
  <si>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</si>
  <si>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</si>
  <si>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</si>
  <si>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</si>
  <si>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</si>
  <si>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</si>
  <si>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</si>
  <si>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</si>
  <si>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</si>
  <si>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</si>
  <si>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</si>
  <si>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</si>
  <si>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</si>
  <si>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</si>
  <si>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</si>
  <si>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</si>
  <si>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</si>
  <si>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</si>
  <si>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</si>
  <si>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</si>
  <si>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</si>
  <si>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</si>
  <si>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</si>
  <si>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</si>
  <si>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</si>
  <si>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</si>
  <si>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</si>
  <si>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</si>
  <si>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</si>
  <si>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</si>
  <si>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</si>
  <si>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</si>
  <si>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</si>
  <si>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</si>
  <si>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</si>
  <si>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</si>
  <si>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</si>
  <si>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</si>
  <si>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</si>
  <si>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</si>
  <si>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</si>
  <si>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</si>
  <si>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</si>
  <si>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</si>
  <si>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</si>
  <si>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</si>
  <si>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</si>
  <si>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</si>
  <si>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</si>
  <si>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</si>
  <si>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</si>
  <si>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</si>
  <si>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</si>
  <si>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</si>
  <si>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</si>
  <si>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</si>
  <si>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</si>
  <si>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</si>
  <si>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</si>
  <si>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</si>
  <si>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</si>
  <si>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</si>
  <si>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</si>
  <si>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</si>
  <si>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</si>
  <si>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</si>
  <si>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</si>
  <si>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</si>
  <si>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</si>
  <si>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</si>
  <si>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</si>
  <si>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</si>
  <si>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</si>
  <si>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</si>
  <si>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</si>
  <si>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</si>
  <si>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</si>
  <si>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</si>
  <si>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</si>
  <si>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</si>
  <si>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</si>
  <si>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</si>
  <si>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</si>
  <si>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</si>
  <si>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</si>
  <si>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</si>
  <si>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</si>
  <si>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</si>
  <si>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</si>
  <si>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</si>
  <si>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</si>
  <si>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</si>
  <si>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</si>
  <si>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</si>
  <si>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</si>
  <si>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</si>
  <si>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</si>
  <si>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</si>
  <si>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</si>
  <si>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</si>
  <si>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</si>
  <si>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</si>
  <si>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</si>
  <si>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</si>
  <si>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</si>
  <si>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</si>
  <si>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</si>
  <si>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</si>
  <si>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</si>
  <si>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</si>
  <si>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</si>
  <si>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</si>
  <si>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</si>
  <si>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</si>
  <si>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</si>
  <si>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</si>
  <si>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</si>
  <si>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</si>
  <si>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</si>
  <si>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</si>
  <si>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</si>
  <si>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</si>
  <si>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</si>
  <si>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</si>
  <si>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</si>
  <si>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</si>
  <si>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</si>
  <si>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</si>
  <si>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</si>
  <si>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</si>
  <si>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</si>
  <si>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</si>
  <si>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</si>
  <si>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</si>
  <si>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</si>
  <si>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</si>
  <si>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</si>
  <si>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</si>
  <si>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</si>
  <si>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</si>
  <si>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</si>
  <si>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</si>
  <si>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</si>
  <si>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</si>
  <si>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</si>
  <si>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</si>
  <si>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</si>
  <si>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</si>
  <si>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</si>
  <si>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</si>
  <si>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</si>
  <si>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</si>
  <si>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</si>
  <si>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</si>
  <si>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</si>
  <si>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</si>
  <si>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</si>
  <si>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</si>
  <si>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</si>
  <si>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</si>
  <si>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</si>
  <si>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</si>
  <si>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</si>
  <si>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</si>
  <si>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</si>
  <si>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</si>
  <si>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</si>
  <si>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</si>
  <si>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</si>
  <si>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</si>
  <si>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</si>
  <si>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</si>
  <si>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</si>
  <si>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</si>
  <si>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</si>
  <si>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</si>
  <si>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</si>
  <si>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</si>
  <si>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</si>
  <si>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</si>
  <si>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</si>
  <si>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</si>
  <si>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</si>
  <si>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</si>
  <si>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</si>
  <si>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</si>
  <si>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</si>
  <si>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</si>
  <si>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</si>
  <si>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</si>
  <si>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</si>
  <si>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</si>
  <si>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</si>
  <si>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</si>
  <si>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</si>
  <si>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</si>
  <si>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</si>
  <si>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</si>
  <si>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</si>
  <si>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</si>
  <si>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</si>
  <si>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</si>
  <si>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</si>
  <si>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</si>
  <si>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</si>
  <si>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</si>
  <si>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</si>
  <si>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</si>
  <si>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</si>
  <si>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</si>
  <si>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</si>
  <si>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</si>
  <si>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</si>
  <si>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</si>
  <si>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</si>
  <si>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</si>
  <si>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</si>
  <si>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</si>
  <si>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</si>
  <si>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</si>
  <si>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</si>
  <si>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</si>
  <si>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</si>
  <si>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</si>
  <si>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</si>
  <si>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</si>
  <si>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</si>
  <si>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</si>
  <si>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</si>
  <si>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</si>
  <si>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</si>
  <si>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</si>
  <si>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</si>
  <si>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</si>
  <si>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</si>
  <si>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</si>
  <si>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</si>
  <si>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</si>
  <si>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</si>
  <si>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</si>
  <si>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</si>
  <si>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</si>
  <si>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</si>
  <si>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</si>
  <si>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</si>
  <si>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</si>
  <si>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</si>
  <si>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</si>
  <si>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</si>
  <si>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</si>
  <si>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</si>
  <si>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</si>
  <si>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</si>
  <si>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</si>
  <si>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</si>
  <si>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</si>
  <si>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</si>
  <si>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</si>
  <si>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</si>
  <si>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</si>
  <si>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</si>
  <si>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</si>
  <si>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</si>
  <si>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</si>
  <si>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</si>
  <si>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</si>
  <si>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</si>
  <si>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</si>
  <si>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</si>
  <si>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</si>
  <si>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</si>
  <si>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</si>
  <si>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</si>
  <si>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</si>
  <si>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</si>
  <si>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</si>
  <si>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</si>
  <si>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</si>
  <si>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</si>
  <si>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</si>
  <si>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</si>
  <si>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</si>
  <si>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</si>
  <si>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</si>
  <si>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</si>
  <si>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</si>
  <si>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</si>
  <si>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</si>
  <si>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</si>
  <si>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</si>
  <si>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</si>
  <si>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</si>
  <si>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</si>
  <si>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</si>
  <si>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</si>
  <si>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</si>
  <si>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</si>
  <si>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</si>
  <si>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</si>
  <si>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</si>
  <si>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</si>
  <si>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</si>
  <si>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</si>
  <si>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</si>
  <si>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</si>
  <si>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</si>
  <si>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</si>
  <si>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</si>
  <si>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</si>
  <si>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</si>
  <si>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</si>
  <si>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</si>
  <si>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</si>
  <si>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</si>
  <si>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</si>
  <si>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</si>
  <si>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</si>
  <si>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</si>
  <si>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</si>
  <si>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</si>
  <si>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</si>
  <si>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</si>
  <si>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</si>
  <si>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</si>
  <si>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</si>
  <si>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</si>
  <si>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</si>
  <si>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</si>
  <si>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</si>
  <si>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</si>
  <si>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</si>
  <si>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</si>
  <si>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</si>
  <si>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</si>
  <si>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</si>
  <si>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</si>
  <si>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</si>
  <si>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</si>
  <si>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</si>
  <si>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</si>
  <si>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</si>
  <si>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</si>
  <si>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</si>
  <si>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</si>
  <si>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</si>
  <si>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</si>
  <si>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</si>
  <si>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</si>
  <si>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</si>
  <si>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</si>
  <si>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</si>
  <si>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</si>
  <si>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</si>
  <si>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</si>
  <si>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</si>
  <si>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</si>
  <si>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</si>
  <si>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</si>
  <si>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</si>
  <si>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</si>
  <si>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</si>
  <si>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</si>
  <si>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</si>
  <si>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</si>
  <si>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</si>
  <si>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</si>
  <si>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</si>
  <si>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</si>
  <si>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</si>
  <si>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</si>
  <si>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</si>
  <si>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</si>
  <si>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</si>
  <si>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</si>
  <si>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</si>
  <si>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</si>
  <si>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</si>
  <si>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</si>
  <si>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</si>
  <si>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</si>
  <si>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</si>
  <si>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</si>
  <si>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</si>
  <si>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</si>
  <si>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</si>
  <si>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</si>
  <si>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</si>
  <si>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</si>
  <si>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</si>
  <si>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</si>
  <si>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</si>
  <si>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</si>
  <si>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</si>
  <si>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</si>
  <si>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</si>
  <si>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</si>
  <si>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</si>
  <si>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</si>
  <si>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</si>
  <si>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</si>
  <si>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</si>
  <si>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</si>
  <si>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</si>
  <si>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</si>
  <si>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</si>
  <si>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</si>
  <si>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</si>
  <si>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</si>
  <si>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</si>
  <si>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</si>
  <si>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</si>
  <si>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</si>
  <si>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</si>
  <si>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</si>
  <si>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</si>
  <si>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</si>
  <si>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</si>
  <si>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</si>
  <si>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</si>
  <si>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</si>
  <si>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</si>
  <si>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</si>
  <si>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</si>
  <si>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</si>
  <si>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</si>
  <si>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</si>
  <si>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</si>
  <si>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</si>
  <si>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</si>
  <si>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</si>
  <si>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</si>
  <si>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</si>
  <si>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</si>
  <si>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</si>
  <si>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</si>
  <si>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</si>
  <si>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</si>
  <si>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</si>
  <si>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</si>
  <si>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</si>
  <si>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</si>
  <si>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</si>
  <si>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</si>
  <si>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</si>
  <si>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</si>
  <si>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</si>
  <si>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</si>
  <si>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</si>
  <si>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</si>
  <si>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</si>
  <si>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</si>
  <si>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</si>
  <si>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</si>
  <si>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</si>
  <si>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</si>
  <si>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</si>
  <si>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</si>
  <si>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</si>
  <si>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</si>
  <si>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</si>
  <si>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</si>
  <si>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</si>
  <si>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</si>
  <si>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</si>
  <si>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</si>
  <si>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</si>
  <si>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</si>
  <si>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</si>
  <si>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</si>
  <si>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</si>
  <si>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</si>
  <si>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</si>
  <si>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</si>
  <si>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</si>
  <si>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</si>
  <si>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</si>
  <si>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</si>
  <si>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</si>
  <si>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</si>
  <si>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</si>
  <si>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</si>
  <si>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</si>
  <si>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</si>
  <si>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</si>
  <si>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</si>
  <si>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</si>
  <si>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</si>
  <si>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</si>
  <si>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</si>
  <si>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</si>
  <si>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</si>
  <si>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</si>
  <si>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</si>
  <si>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</si>
  <si>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</si>
  <si>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</si>
  <si>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</si>
  <si>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</si>
  <si>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</si>
  <si>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</si>
  <si>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</si>
  <si>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</si>
  <si>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</si>
  <si>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</si>
  <si>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</si>
  <si>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</si>
  <si>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</si>
  <si>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</si>
  <si>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</si>
  <si>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</si>
  <si>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</si>
  <si>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</si>
  <si>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</si>
  <si>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</si>
  <si>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</si>
  <si>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</si>
  <si>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</si>
  <si>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</si>
  <si>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</si>
  <si>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</si>
  <si>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</si>
  <si>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</si>
  <si>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</si>
  <si>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</si>
  <si>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</si>
  <si>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</si>
  <si>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</si>
  <si>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</si>
  <si>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</si>
  <si>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</si>
  <si>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</si>
  <si>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</si>
  <si>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</si>
  <si>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</si>
  <si>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</si>
  <si>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</si>
  <si>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</si>
  <si>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</si>
  <si>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</si>
  <si>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</si>
  <si>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</si>
  <si>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</si>
  <si>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</si>
  <si>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</si>
  <si>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</si>
  <si>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</si>
  <si>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</si>
  <si>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</si>
  <si>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</si>
  <si>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</si>
  <si>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</si>
  <si>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</si>
  <si>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</si>
  <si>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</si>
  <si>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</si>
  <si>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</si>
  <si>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</si>
  <si>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</si>
  <si>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</si>
  <si>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</si>
  <si>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</si>
  <si>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</si>
  <si>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</si>
  <si>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</si>
  <si>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</si>
  <si>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</si>
  <si>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</si>
  <si>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</si>
  <si>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</si>
  <si>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</si>
  <si>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</si>
  <si>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</si>
  <si>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</si>
  <si>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</si>
  <si>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</si>
  <si>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</si>
  <si>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</si>
  <si>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</si>
  <si>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</si>
  <si>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</si>
  <si>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</si>
  <si>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</si>
  <si>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</si>
  <si>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</si>
  <si>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</si>
  <si>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</si>
  <si>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</si>
  <si>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</si>
  <si>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</si>
  <si>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</si>
  <si>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</si>
  <si>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</si>
  <si>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</si>
  <si>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</si>
  <si>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</si>
  <si>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</si>
  <si>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</si>
  <si>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</si>
  <si>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</si>
  <si>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</si>
  <si>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</si>
  <si>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</si>
  <si>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</si>
  <si>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</si>
  <si>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</si>
  <si>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</si>
  <si>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</si>
  <si>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</si>
  <si>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</si>
  <si>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</si>
  <si>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</si>
  <si>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</si>
  <si>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</si>
  <si>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</si>
  <si>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</si>
  <si>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</si>
  <si>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</si>
  <si>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</si>
  <si>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</si>
  <si>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</si>
  <si>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</si>
  <si>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</si>
  <si>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</si>
  <si>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</si>
  <si>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</si>
  <si>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</si>
  <si>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</si>
  <si>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</si>
  <si>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</si>
  <si>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</si>
  <si>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</si>
  <si>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</si>
  <si>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</si>
  <si>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</si>
  <si>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</si>
  <si>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</si>
  <si>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</si>
  <si>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</si>
  <si>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</si>
  <si>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</si>
  <si>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</si>
  <si>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</si>
  <si>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</si>
  <si>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</si>
  <si>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</si>
  <si>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</si>
  <si>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</si>
  <si>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</si>
  <si>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</si>
  <si>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</si>
  <si>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</si>
  <si>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</si>
  <si>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</si>
  <si>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</si>
  <si>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</si>
  <si>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</si>
  <si>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</si>
  <si>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</si>
  <si>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</si>
  <si>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</si>
  <si>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</si>
  <si>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</si>
  <si>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</si>
  <si>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</si>
  <si>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</si>
  <si>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</si>
  <si>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</si>
  <si>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</si>
  <si>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</si>
  <si>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</si>
  <si>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</si>
  <si>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</si>
  <si>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</si>
  <si>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</si>
  <si>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</si>
  <si>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</si>
  <si>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</si>
  <si>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</si>
  <si>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</si>
  <si>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</si>
  <si>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</si>
  <si>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</si>
  <si>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</si>
  <si>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</si>
  <si>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</si>
  <si>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</si>
  <si>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</si>
  <si>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</si>
  <si>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</si>
  <si>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</si>
  <si>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</si>
  <si>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</si>
  <si>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</si>
  <si>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</si>
  <si>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</si>
  <si>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</si>
  <si>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</si>
  <si>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</si>
  <si>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</si>
  <si>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</si>
  <si>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</si>
  <si>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</si>
  <si>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</si>
  <si>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</si>
  <si>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</si>
  <si>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</si>
  <si>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</si>
  <si>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</si>
  <si>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</si>
  <si>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</si>
  <si>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</si>
  <si>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</si>
  <si>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</si>
  <si>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</si>
  <si>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</si>
  <si>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</si>
  <si>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</si>
  <si>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</si>
  <si>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</si>
  <si>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</si>
  <si>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</si>
  <si>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</si>
  <si>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</si>
  <si>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</si>
  <si>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</si>
  <si>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</si>
  <si>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</si>
  <si>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</si>
  <si>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</si>
  <si>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</si>
  <si>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</si>
  <si>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</si>
  <si>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</si>
  <si>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</si>
  <si>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</si>
  <si>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</si>
  <si>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</si>
  <si>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</si>
  <si>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</si>
  <si>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</si>
  <si>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</si>
  <si>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</si>
  <si>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</si>
  <si>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</si>
  <si>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</si>
  <si>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</si>
  <si>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</si>
  <si>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</si>
  <si>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</si>
  <si>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</si>
  <si>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</si>
  <si>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</si>
  <si>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</si>
  <si>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</si>
  <si>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</si>
  <si>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</si>
  <si>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</si>
  <si>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</si>
  <si>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</si>
  <si>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</si>
  <si>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</si>
  <si>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</si>
  <si>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</si>
  <si>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</si>
  <si>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</si>
  <si>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</si>
  <si>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</si>
  <si>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</si>
  <si>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</si>
  <si>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</si>
  <si>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</si>
  <si>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</si>
  <si>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</si>
  <si>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</si>
  <si>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</si>
  <si>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</si>
  <si>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</si>
  <si>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</si>
  <si>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</si>
  <si>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</si>
  <si>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</si>
  <si>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</si>
  <si>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</si>
  <si>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</si>
  <si>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</si>
  <si>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</si>
  <si>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</si>
  <si>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</si>
  <si>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</si>
  <si>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</si>
  <si>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</si>
  <si>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</si>
  <si>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</si>
  <si>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</si>
  <si>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</si>
  <si>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</si>
  <si>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</si>
  <si>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</si>
  <si>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</si>
  <si>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</si>
  <si>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</si>
  <si>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</si>
  <si>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</si>
  <si>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</si>
  <si>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</si>
  <si>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</si>
  <si>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</si>
  <si>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</si>
  <si>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</si>
  <si>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</si>
  <si>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</si>
  <si>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</si>
  <si>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</si>
  <si>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</si>
  <si>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</si>
  <si>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</si>
  <si>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</si>
  <si>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</si>
  <si>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</si>
  <si>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</si>
  <si>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</si>
  <si>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</si>
  <si>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</si>
  <si>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</si>
  <si>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</si>
  <si>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</si>
  <si>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</si>
  <si>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</si>
  <si>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</si>
  <si>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</si>
  <si>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</si>
  <si>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</si>
  <si>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</si>
  <si>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</si>
  <si>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</si>
  <si>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</si>
  <si>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</si>
  <si>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</si>
  <si>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</si>
  <si>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</si>
  <si>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</si>
  <si>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</si>
  <si>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</si>
  <si>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</si>
  <si>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</si>
  <si>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</si>
  <si>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</si>
  <si>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</si>
  <si>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</si>
  <si>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</si>
  <si>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</si>
  <si>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</si>
  <si>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</si>
  <si>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</si>
  <si>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</si>
  <si>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</si>
  <si>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</si>
  <si>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</si>
  <si>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</si>
  <si>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</si>
  <si>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</si>
  <si>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</si>
  <si>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</si>
  <si>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</si>
  <si>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</si>
  <si>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</si>
  <si>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</si>
  <si>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</si>
  <si>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</si>
  <si>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</si>
  <si>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</si>
  <si>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</si>
  <si>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</si>
  <si>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</si>
  <si>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</si>
  <si>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</si>
  <si>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</si>
  <si>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</si>
  <si>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</si>
  <si>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</si>
  <si>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</si>
  <si>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</si>
  <si>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</si>
  <si>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</si>
  <si>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</si>
  <si>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</si>
  <si>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</si>
  <si>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</si>
  <si>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</si>
  <si>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</si>
  <si>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</si>
  <si>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</si>
  <si>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</si>
  <si>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</si>
  <si>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</si>
  <si>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</si>
  <si>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</si>
  <si>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</si>
  <si>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</si>
  <si>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</si>
  <si>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</si>
  <si>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</si>
  <si>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</si>
  <si>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</si>
  <si>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</si>
  <si>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</si>
  <si>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</si>
  <si>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</si>
  <si>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</si>
  <si>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</si>
  <si>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</si>
  <si>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</si>
  <si>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</si>
  <si>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</si>
  <si>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</si>
  <si>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</si>
  <si>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</si>
  <si>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</si>
  <si>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</si>
  <si>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</si>
  <si>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</si>
  <si>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</si>
  <si>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</si>
  <si>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</si>
  <si>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</si>
  <si>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</si>
  <si>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</si>
  <si>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</si>
  <si>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</si>
  <si>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</si>
  <si>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</si>
  <si>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</si>
  <si>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</si>
  <si>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</si>
  <si>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</si>
  <si>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</si>
  <si>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</si>
  <si>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</si>
  <si>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</si>
  <si>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</si>
  <si>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</si>
  <si>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</si>
  <si>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</si>
  <si>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</si>
  <si>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</si>
  <si>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</si>
  <si>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</si>
  <si>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</si>
  <si>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</si>
  <si>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</si>
  <si>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</si>
  <si>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</si>
  <si>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</si>
  <si>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</si>
  <si>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</si>
  <si>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</si>
  <si>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</si>
  <si>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</si>
  <si>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</si>
  <si>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</si>
  <si>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</si>
  <si>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</si>
  <si>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</si>
  <si>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</si>
  <si>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</si>
  <si>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</si>
  <si>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</si>
  <si>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</si>
  <si>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</si>
  <si>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</si>
  <si>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</si>
  <si>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</si>
  <si>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</si>
  <si>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</si>
  <si>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</si>
  <si>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</si>
  <si>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</si>
  <si>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</si>
  <si>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</si>
  <si>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</si>
  <si>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</si>
  <si>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</si>
  <si>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</si>
  <si>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</si>
  <si>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</si>
  <si>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</si>
  <si>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</si>
  <si>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</si>
  <si>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</si>
  <si>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</si>
  <si>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</si>
  <si>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</si>
  <si>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</si>
  <si>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</si>
  <si>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</si>
  <si>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</si>
  <si>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</si>
  <si>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</si>
  <si>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</si>
  <si>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</si>
  <si>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</si>
  <si>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</si>
  <si>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</si>
  <si>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</si>
  <si>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</si>
  <si>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</si>
  <si>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</si>
  <si>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</si>
  <si>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</si>
  <si>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</si>
  <si>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</si>
  <si>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</si>
  <si>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</si>
  <si>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</si>
  <si>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</si>
  <si>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</si>
  <si>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</si>
  <si>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</si>
  <si>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</si>
  <si>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</si>
  <si>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</si>
  <si>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</si>
  <si>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</si>
  <si>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</si>
  <si>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</si>
  <si>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</si>
  <si>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</si>
  <si>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</si>
  <si>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</si>
  <si>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</si>
  <si>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</si>
  <si>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</si>
  <si>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</si>
  <si>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</si>
  <si>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</si>
  <si>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</si>
  <si>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</si>
  <si>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</si>
  <si>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</si>
  <si>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</si>
  <si>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</si>
  <si>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</si>
  <si>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</si>
  <si>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</si>
  <si>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</si>
  <si>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</si>
  <si>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</si>
  <si>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</si>
  <si>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</si>
  <si>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</si>
  <si>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</si>
  <si>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</si>
  <si>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</si>
  <si>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</si>
  <si>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</si>
  <si>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</si>
  <si>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</si>
  <si>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</si>
  <si>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</si>
  <si>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</si>
  <si>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</si>
  <si>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</si>
  <si>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</si>
  <si>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</si>
  <si>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</si>
  <si>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</si>
  <si>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</si>
  <si>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</si>
  <si>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</si>
  <si>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</si>
  <si>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</si>
  <si>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</si>
  <si>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</si>
  <si>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</si>
  <si>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</si>
  <si>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</si>
  <si>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</si>
  <si>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</si>
  <si>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</si>
  <si>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</si>
  <si>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</si>
  <si>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</si>
  <si>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</si>
  <si>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</si>
  <si>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</si>
  <si>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</si>
  <si>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</si>
  <si>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</si>
  <si>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</si>
  <si>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</si>
  <si>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</si>
  <si>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</si>
  <si>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</si>
  <si>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</si>
  <si>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</si>
  <si>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</si>
  <si>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</si>
  <si>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</si>
  <si>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</si>
  <si>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</si>
  <si>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</si>
  <si>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</si>
  <si>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</si>
  <si>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</si>
  <si>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</si>
  <si>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</si>
  <si>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</si>
  <si>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</si>
  <si>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</si>
  <si>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</si>
  <si>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</si>
  <si>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</si>
  <si>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</si>
  <si>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</si>
  <si>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</si>
  <si>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</si>
  <si>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</si>
  <si>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</si>
  <si>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</si>
  <si>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</si>
  <si>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</si>
  <si>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</si>
  <si>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</si>
  <si>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</si>
  <si>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</si>
  <si>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</si>
  <si>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</si>
  <si>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</si>
  <si>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</si>
  <si>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</si>
  <si>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</si>
  <si>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</si>
  <si>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</si>
  <si>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</si>
  <si>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</si>
  <si>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</si>
  <si>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</si>
  <si>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</si>
  <si>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</si>
  <si>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</si>
  <si>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</si>
  <si>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</si>
  <si>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</si>
  <si>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</si>
  <si>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</si>
  <si>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</si>
  <si>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</si>
  <si>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</si>
  <si>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</si>
  <si>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</si>
  <si>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</si>
  <si>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</si>
  <si>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</si>
  <si>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</si>
  <si>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</si>
  <si>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</si>
  <si>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</si>
  <si>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</si>
  <si>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</si>
  <si>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</si>
  <si>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</si>
  <si>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</si>
  <si>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</si>
  <si>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</si>
  <si>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</si>
  <si>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</si>
  <si>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</si>
  <si>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</si>
  <si>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</si>
  <si>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</si>
  <si>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</si>
  <si>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</si>
  <si>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</si>
  <si>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</si>
  <si>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</si>
  <si>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</si>
  <si>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</si>
  <si>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</si>
  <si>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</si>
  <si>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</si>
  <si>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</si>
  <si>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</si>
  <si>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</si>
  <si>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</si>
  <si>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</si>
  <si>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</si>
  <si>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</si>
  <si>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</si>
  <si>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</si>
  <si>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</si>
  <si>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</si>
  <si>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</si>
  <si>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</si>
  <si>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</si>
  <si>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</si>
  <si>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</si>
  <si>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</si>
  <si>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</si>
  <si>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</si>
  <si>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</si>
  <si>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</si>
  <si>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</si>
  <si>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</si>
  <si>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</si>
  <si>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</si>
  <si>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</si>
  <si>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</si>
  <si>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</si>
  <si>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</si>
  <si>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</si>
  <si>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</si>
  <si>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</si>
  <si>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</si>
  <si>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</si>
  <si>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</si>
  <si>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</si>
  <si>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</si>
  <si>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</si>
  <si>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</si>
  <si>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</si>
  <si>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</si>
  <si>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</si>
  <si>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</si>
  <si>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</si>
  <si>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</si>
  <si>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</si>
  <si>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</si>
  <si>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</si>
  <si>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</si>
  <si>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</si>
  <si>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</si>
  <si>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</si>
  <si>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</si>
  <si>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</si>
  <si>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</si>
  <si>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</si>
  <si>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</si>
  <si>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</si>
  <si>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</si>
  <si>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</si>
  <si>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</si>
  <si>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</si>
  <si>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</si>
  <si>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</si>
  <si>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</si>
  <si>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</si>
  <si>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</si>
  <si>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</si>
  <si>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</si>
  <si>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</si>
  <si>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</si>
  <si>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</si>
  <si>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</si>
  <si>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</si>
  <si>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</si>
  <si>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</si>
  <si>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</si>
  <si>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</si>
  <si>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</si>
  <si>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</si>
  <si>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</si>
  <si>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</si>
  <si>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</si>
  <si>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</si>
  <si>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</si>
  <si>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</si>
  <si>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</si>
  <si>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</si>
  <si>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</si>
  <si>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</si>
  <si>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</si>
  <si>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</si>
  <si>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</si>
  <si>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</si>
  <si>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</si>
  <si>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</si>
  <si>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</si>
  <si>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</si>
  <si>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</si>
  <si>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</si>
  <si>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</si>
  <si>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</si>
  <si>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</si>
  <si>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</si>
  <si>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</si>
  <si>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</si>
  <si>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</si>
  <si>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</si>
  <si>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</si>
  <si>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</si>
  <si>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</si>
  <si>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</si>
  <si>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</si>
  <si>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</si>
  <si>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</si>
  <si>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</si>
  <si>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</si>
  <si>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</si>
  <si>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</si>
  <si>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</si>
  <si>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</si>
  <si>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</si>
  <si>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</si>
  <si>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</si>
  <si>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</si>
  <si>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</si>
  <si>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</si>
  <si>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</si>
  <si>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</si>
  <si>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</si>
  <si>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</si>
  <si>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</si>
  <si>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</si>
  <si>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</si>
  <si>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</si>
  <si>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</si>
  <si>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</si>
  <si>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</si>
  <si>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</si>
  <si>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</si>
  <si>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</si>
  <si>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</si>
  <si>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</si>
  <si>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</si>
  <si>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</si>
  <si>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</si>
  <si>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</si>
  <si>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</si>
  <si>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</si>
  <si>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</si>
  <si>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</si>
  <si>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</si>
  <si>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</si>
  <si>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</si>
  <si>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</si>
  <si>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</si>
  <si>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</si>
  <si>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</si>
  <si>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</si>
  <si>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</si>
  <si>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</si>
  <si>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</si>
  <si>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</si>
  <si>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</si>
  <si>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</si>
  <si>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</si>
  <si>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</si>
  <si>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</si>
  <si>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</si>
  <si>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</si>
  <si>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</si>
  <si>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</si>
  <si>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</si>
  <si>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</si>
  <si>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</si>
  <si>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</si>
  <si>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</si>
  <si>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</si>
  <si>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</si>
  <si>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</si>
  <si>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</si>
  <si>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</si>
  <si>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</si>
  <si>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</si>
  <si>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</si>
  <si>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</si>
  <si>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</si>
  <si>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</si>
  <si>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</si>
  <si>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</si>
  <si>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</si>
  <si>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</si>
  <si>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</si>
  <si>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</si>
  <si>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</si>
  <si>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</si>
  <si>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</si>
  <si>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</si>
  <si>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</si>
  <si>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</si>
  <si>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</si>
  <si>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</si>
  <si>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</si>
  <si>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</si>
  <si>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</si>
  <si>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</si>
  <si>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</si>
  <si>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</si>
  <si>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</si>
  <si>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</si>
  <si>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</si>
  <si>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</si>
  <si>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</si>
  <si>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</si>
  <si>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</si>
  <si>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</si>
  <si>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</si>
  <si>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</si>
  <si>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</si>
  <si>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</si>
  <si>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</si>
  <si>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</si>
  <si>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</si>
  <si>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</si>
  <si>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</si>
  <si>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</si>
  <si>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</si>
  <si>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</si>
  <si>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</si>
  <si>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</si>
  <si>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</si>
  <si>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</si>
  <si>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</si>
  <si>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</si>
  <si>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</si>
  <si>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</si>
  <si>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</si>
  <si>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</si>
  <si>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</si>
  <si>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</si>
  <si>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</si>
  <si>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</si>
  <si>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</si>
  <si>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</si>
  <si>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</si>
  <si>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</si>
  <si>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</si>
  <si>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</si>
  <si>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</si>
  <si>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</si>
  <si>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</si>
  <si>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</si>
  <si>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</si>
  <si>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</si>
  <si>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</si>
  <si>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</si>
  <si>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</si>
  <si>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</si>
  <si>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</si>
  <si>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</si>
  <si>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</si>
  <si>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</si>
  <si>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</si>
  <si>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</si>
  <si>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</si>
  <si>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</si>
  <si>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</si>
  <si>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</si>
  <si>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</si>
  <si>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</si>
  <si>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</si>
  <si>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</si>
  <si>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</si>
  <si>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</si>
  <si>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</si>
  <si>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</si>
  <si>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</si>
  <si>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</si>
  <si>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</si>
  <si>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</si>
  <si>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</si>
  <si>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</si>
  <si>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</si>
  <si>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</si>
  <si>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</si>
  <si>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</si>
  <si>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</si>
  <si>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</si>
  <si>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</si>
  <si>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</si>
  <si>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</si>
  <si>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</si>
  <si>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</si>
  <si>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</si>
  <si>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</si>
  <si>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</si>
  <si>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</si>
  <si>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</si>
  <si>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</si>
  <si>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</si>
  <si>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</si>
  <si>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</si>
  <si>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</si>
  <si>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</si>
  <si>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</si>
  <si>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</si>
  <si>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</si>
  <si>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</si>
  <si>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</si>
  <si>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</si>
  <si>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</si>
  <si>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</si>
  <si>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</si>
  <si>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</si>
  <si>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</si>
  <si>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</si>
  <si>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</si>
  <si>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</si>
  <si>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</si>
  <si>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</si>
  <si>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</si>
  <si>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</si>
  <si>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</si>
  <si>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</si>
  <si>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</si>
  <si>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</si>
  <si>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</si>
  <si>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</si>
  <si>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</si>
  <si>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</si>
  <si>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</si>
  <si>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</si>
  <si>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</si>
  <si>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</si>
  <si>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</si>
  <si>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</si>
  <si>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</si>
  <si>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</si>
  <si>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</si>
  <si>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</si>
  <si>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</si>
  <si>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</si>
  <si>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</si>
  <si>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</si>
  <si>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</si>
  <si>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</si>
  <si>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</si>
  <si>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</si>
  <si>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</si>
  <si>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</si>
  <si>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</si>
  <si>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</si>
  <si>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</si>
  <si>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</si>
  <si>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</si>
  <si>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</si>
  <si>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</si>
  <si>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</si>
  <si>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</si>
  <si>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</si>
  <si>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</si>
  <si>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</si>
  <si>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</si>
  <si>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</si>
  <si>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</si>
  <si>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</si>
  <si>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</si>
  <si>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</si>
  <si>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</si>
  <si>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</si>
  <si>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</si>
  <si>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</si>
  <si>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</si>
  <si>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</si>
  <si>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</si>
  <si>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</si>
  <si>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</si>
  <si>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</si>
  <si>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</si>
  <si>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</si>
  <si>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</si>
  <si>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</si>
  <si>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</si>
  <si>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</si>
  <si>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</si>
  <si>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</si>
  <si>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</si>
  <si>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</si>
  <si>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</si>
  <si>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</si>
  <si>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</si>
  <si>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</si>
  <si>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</si>
  <si>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</si>
  <si>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</si>
  <si>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</si>
  <si>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</si>
  <si>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</si>
  <si>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</si>
  <si>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</si>
  <si>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</si>
  <si>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</si>
  <si>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</si>
  <si>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</si>
  <si>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</si>
  <si>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</si>
  <si>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</si>
  <si>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</si>
  <si>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</si>
  <si>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</si>
  <si>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</si>
  <si>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</si>
  <si>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</si>
  <si>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</si>
  <si>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</si>
  <si>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</si>
  <si>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</si>
  <si>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</si>
  <si>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</si>
  <si>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</si>
  <si>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</si>
  <si>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</si>
  <si>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</si>
  <si>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</si>
  <si>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</si>
  <si>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</si>
  <si>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</si>
  <si>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</si>
  <si>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</si>
  <si>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</si>
  <si>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</si>
  <si>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</si>
  <si>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</si>
  <si>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</si>
  <si>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</si>
  <si>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</si>
  <si>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</si>
  <si>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</si>
  <si>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</si>
  <si>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</si>
  <si>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</si>
  <si>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</si>
  <si>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</si>
  <si>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</si>
  <si>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</si>
  <si>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</si>
  <si>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</si>
  <si>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</si>
  <si>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</si>
  <si>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</si>
  <si>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</si>
  <si>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</si>
  <si>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</si>
  <si>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</si>
  <si>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</si>
  <si>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</si>
  <si>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</si>
  <si>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</si>
  <si>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</si>
  <si>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</si>
  <si>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</si>
  <si>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</si>
  <si>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</si>
  <si>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</si>
  <si>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</si>
  <si>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</si>
  <si>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</si>
  <si>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</si>
  <si>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</si>
  <si>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</si>
  <si>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</si>
  <si>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</si>
  <si>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</si>
  <si>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</si>
  <si>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</si>
  <si>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</si>
  <si>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</si>
  <si>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</si>
  <si>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</si>
  <si>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</si>
  <si>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</si>
  <si>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</si>
  <si>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</si>
  <si>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</si>
  <si>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</si>
  <si>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</si>
  <si>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</si>
  <si>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</si>
  <si>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</si>
  <si>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</si>
  <si>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</si>
  <si>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</si>
  <si>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</si>
  <si>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</si>
  <si>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</si>
  <si>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</si>
  <si>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</si>
  <si>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</si>
  <si>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</si>
  <si>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</si>
  <si>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</si>
  <si>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</si>
  <si>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</si>
  <si>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</si>
  <si>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</si>
  <si>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</si>
  <si>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</si>
  <si>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</si>
  <si>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</si>
  <si>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</si>
  <si>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</si>
  <si>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</si>
  <si>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</si>
  <si>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</si>
  <si>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</si>
  <si>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</si>
  <si>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</si>
  <si>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</si>
  <si>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</si>
  <si>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</si>
  <si>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</si>
  <si>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</si>
  <si>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</si>
  <si>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</si>
  <si>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</si>
  <si>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</si>
  <si>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</si>
  <si>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</si>
  <si>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</si>
  <si>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</si>
  <si>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</si>
  <si>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</si>
  <si>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</si>
  <si>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</si>
  <si>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</si>
  <si>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</si>
  <si>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</si>
  <si>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</si>
  <si>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</si>
  <si>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</si>
  <si>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</si>
  <si>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</si>
  <si>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</si>
  <si>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</si>
  <si>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</si>
  <si>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</si>
  <si>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</si>
  <si>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</si>
  <si>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</si>
  <si>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</si>
  <si>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</si>
  <si>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</si>
  <si>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</si>
  <si>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</si>
  <si>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</si>
  <si>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</si>
  <si>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</si>
  <si>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</si>
  <si>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</si>
  <si>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</si>
  <si>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</si>
  <si>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</si>
  <si>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</si>
  <si>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</si>
  <si>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</si>
  <si>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</si>
  <si>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</si>
  <si>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</si>
  <si>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</si>
  <si>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</si>
  <si>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</si>
  <si>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</si>
  <si>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</si>
  <si>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</si>
  <si>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</si>
  <si>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</si>
  <si>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</si>
  <si>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</si>
  <si>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</si>
  <si>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</si>
  <si>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</si>
  <si>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</si>
  <si>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</si>
  <si>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</si>
  <si>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</si>
  <si>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</si>
  <si>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</si>
  <si>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</si>
  <si>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</si>
  <si>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</si>
  <si>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</si>
  <si>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</si>
  <si>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</si>
  <si>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</si>
  <si>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</si>
  <si>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</si>
  <si>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</si>
  <si>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</si>
  <si>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</si>
  <si>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</si>
  <si>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</si>
  <si>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</si>
  <si>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</si>
  <si>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</si>
  <si>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</si>
  <si>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</si>
  <si>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</si>
  <si>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</si>
  <si>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</si>
  <si>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</si>
  <si>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</si>
  <si>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</si>
  <si>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</si>
  <si>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</si>
  <si>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</si>
  <si>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</si>
  <si>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</si>
  <si>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</si>
  <si>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</si>
  <si>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</si>
  <si>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</si>
  <si>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</si>
  <si>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</si>
  <si>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</si>
  <si>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</si>
  <si>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</si>
  <si>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</si>
  <si>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</si>
  <si>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</si>
  <si>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</si>
  <si>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</si>
  <si>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</si>
  <si>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</si>
  <si>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</si>
  <si>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</si>
  <si>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</si>
  <si>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</si>
  <si>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</si>
  <si>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</si>
  <si>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</si>
  <si>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</si>
  <si>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</si>
  <si>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</si>
  <si>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</si>
  <si>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</si>
  <si>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</si>
  <si>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</si>
  <si>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</si>
  <si>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</si>
  <si>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</si>
  <si>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</si>
  <si>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</si>
  <si>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</si>
  <si>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</si>
  <si>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</si>
  <si>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</si>
  <si>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</si>
  <si>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</si>
  <si>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</si>
  <si>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</si>
  <si>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</si>
  <si>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</si>
  <si>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</si>
  <si>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</si>
  <si>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</si>
  <si>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</si>
  <si>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</si>
  <si>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</si>
  <si>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</si>
  <si>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</si>
  <si>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</si>
  <si>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</si>
  <si>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</si>
  <si>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</si>
  <si>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</si>
  <si>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</si>
  <si>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</si>
  <si>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</si>
  <si>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</si>
  <si>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</si>
  <si>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</si>
  <si>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</si>
  <si>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</si>
  <si>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</si>
  <si>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</si>
  <si>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</si>
  <si>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</si>
  <si>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</si>
  <si>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</si>
  <si>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</si>
  <si>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</si>
  <si>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</si>
  <si>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</si>
  <si>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</si>
  <si>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</si>
  <si>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</si>
  <si>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</si>
  <si>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</si>
  <si>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</si>
  <si>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</si>
  <si>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</si>
  <si>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</si>
  <si>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</si>
  <si>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</si>
  <si>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</si>
  <si>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</si>
  <si>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</si>
  <si>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</si>
  <si>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</si>
  <si>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</si>
  <si>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</si>
  <si>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</si>
  <si>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</si>
  <si>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</si>
  <si>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</si>
  <si>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</si>
  <si>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</si>
  <si>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</si>
  <si>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</si>
  <si>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</si>
  <si>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</si>
  <si>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</si>
  <si>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</si>
  <si>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</si>
  <si>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</si>
  <si>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</si>
  <si>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</si>
  <si>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</si>
  <si>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</si>
  <si>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</si>
  <si>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</si>
  <si>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</si>
  <si>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</si>
  <si>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</si>
  <si>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</si>
  <si>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</si>
  <si>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</si>
  <si>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</si>
  <si>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</si>
  <si>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</si>
  <si>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</si>
  <si>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</si>
  <si>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</si>
  <si>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</si>
  <si>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</si>
  <si>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</si>
  <si>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</si>
  <si>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</si>
  <si>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</si>
  <si>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</si>
  <si>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</si>
  <si>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</si>
  <si>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</si>
  <si>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</si>
  <si>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</si>
  <si>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</si>
  <si>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</si>
  <si>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</si>
  <si>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</si>
  <si>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</si>
  <si>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</si>
  <si>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</si>
  <si>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</si>
  <si>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</si>
  <si>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</si>
  <si>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</si>
  <si>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</si>
  <si>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</si>
  <si>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</si>
  <si>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</si>
  <si>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</si>
  <si>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</si>
  <si>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</si>
  <si>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</si>
  <si>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</si>
  <si>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</si>
  <si>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</si>
  <si>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</si>
  <si>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</si>
  <si>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</si>
  <si>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</si>
  <si>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</si>
  <si>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</si>
  <si>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</si>
  <si>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</si>
  <si>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</si>
  <si>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</si>
  <si>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</si>
  <si>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</si>
  <si>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</si>
  <si>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</si>
  <si>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</si>
  <si>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</si>
  <si>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</si>
  <si>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</si>
  <si>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</si>
  <si>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</si>
  <si>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</si>
  <si>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</si>
  <si>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</si>
  <si>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</si>
  <si>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</si>
  <si>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</si>
  <si>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</si>
  <si>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</si>
  <si>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</si>
  <si>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</si>
  <si>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</si>
  <si>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</si>
  <si>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</si>
  <si>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</si>
  <si>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</si>
  <si>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</si>
  <si>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</si>
  <si>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</si>
  <si>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</si>
  <si>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</si>
  <si>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</si>
  <si>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</si>
  <si>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</si>
  <si>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</si>
  <si>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</si>
  <si>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</si>
  <si>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</si>
  <si>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</si>
  <si>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</si>
  <si>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</si>
  <si>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</si>
  <si>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</si>
  <si>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</si>
  <si>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</si>
  <si>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</si>
  <si>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</si>
  <si>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</si>
  <si>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</si>
  <si>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</si>
  <si>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</si>
  <si>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</si>
  <si>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</si>
  <si>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</si>
  <si>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</si>
  <si>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</si>
  <si>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</si>
  <si>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</si>
  <si>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</si>
  <si>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</si>
  <si>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</si>
  <si>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</si>
  <si>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</si>
  <si>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</si>
  <si>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</si>
  <si>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</si>
  <si>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</si>
  <si>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</si>
  <si>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</si>
  <si>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</si>
  <si>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</si>
  <si>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</si>
  <si>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</si>
  <si>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</si>
  <si>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</si>
  <si>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</si>
  <si>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</si>
  <si>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</si>
  <si>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</si>
  <si>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</si>
  <si>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</si>
  <si>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</si>
  <si>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</si>
  <si>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</si>
  <si>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</si>
  <si>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</si>
  <si>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</si>
  <si>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</si>
  <si>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</si>
  <si>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</si>
  <si>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</si>
  <si>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</si>
  <si>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</si>
  <si>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</si>
  <si>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</si>
  <si>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</si>
  <si>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</si>
  <si>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</si>
  <si>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</si>
  <si>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</si>
  <si>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</si>
  <si>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</si>
  <si>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</si>
  <si>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</si>
  <si>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</si>
  <si>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</si>
  <si>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</si>
  <si>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</si>
  <si>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</si>
  <si>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</si>
  <si>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</si>
  <si>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</si>
  <si>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</si>
  <si>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</si>
  <si>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</si>
  <si>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</si>
  <si>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</si>
  <si>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</si>
  <si>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</si>
  <si>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</si>
  <si>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</si>
  <si>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</si>
  <si>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</si>
  <si>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</si>
  <si>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</si>
  <si>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</si>
  <si>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</si>
  <si>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</si>
  <si>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</si>
  <si>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</si>
  <si>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</si>
  <si>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</si>
  <si>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</si>
  <si>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</si>
  <si>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</si>
  <si>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</si>
  <si>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</si>
  <si>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</si>
  <si>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</si>
  <si>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</si>
  <si>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</si>
  <si>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</si>
  <si>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</si>
  <si>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</si>
  <si>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</si>
  <si>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</si>
  <si>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</si>
  <si>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</si>
  <si>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</si>
  <si>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</si>
  <si>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</si>
  <si>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</si>
  <si>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</si>
  <si>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</si>
  <si>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</si>
  <si>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</si>
  <si>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</si>
  <si>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</si>
  <si>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</si>
  <si>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</si>
  <si>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</si>
  <si>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</si>
  <si>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</si>
  <si>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</si>
  <si>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</si>
  <si>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</si>
  <si>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</si>
  <si>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</si>
  <si>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</si>
  <si>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</si>
  <si>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</si>
  <si>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</si>
  <si>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</si>
  <si>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</si>
  <si>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</si>
  <si>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</si>
  <si>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</si>
  <si>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</si>
  <si>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</si>
  <si>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</si>
  <si>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</si>
  <si>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</si>
  <si>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</si>
  <si>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</si>
  <si>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</si>
  <si>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</si>
  <si>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</si>
  <si>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</si>
  <si>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</si>
  <si>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</si>
  <si>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</si>
  <si>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</si>
  <si>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</si>
  <si>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</si>
  <si>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</si>
  <si>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</si>
  <si>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</si>
  <si>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</si>
  <si>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</si>
  <si>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</si>
  <si>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</si>
  <si>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</si>
  <si>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</si>
  <si>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</si>
  <si>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</si>
  <si>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</si>
  <si>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</si>
  <si>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</si>
  <si>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</si>
  <si>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</si>
  <si>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</si>
  <si>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</si>
  <si>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</si>
  <si>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</si>
  <si>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</si>
  <si>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</si>
  <si>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</si>
  <si>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</si>
  <si>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</si>
  <si>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</si>
  <si>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</si>
  <si>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</si>
  <si>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</si>
  <si>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</si>
  <si>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</si>
  <si>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</si>
  <si>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</si>
  <si>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</si>
  <si>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</si>
  <si>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</si>
  <si>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</si>
  <si>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</si>
  <si>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</si>
  <si>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</si>
  <si>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</si>
  <si>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</si>
  <si>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</si>
  <si>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</si>
  <si>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</si>
  <si>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</si>
  <si>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</si>
  <si>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</si>
  <si>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</si>
  <si>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</si>
  <si>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</si>
  <si>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</si>
  <si>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</si>
  <si>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</si>
  <si>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</si>
  <si>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</si>
  <si>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</si>
  <si>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</si>
  <si>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</si>
  <si>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</si>
  <si>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</si>
  <si>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</si>
  <si>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</si>
  <si>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</si>
  <si>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</si>
  <si>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</si>
  <si>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</si>
  <si>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</si>
  <si>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</si>
  <si>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</si>
  <si>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</si>
  <si>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</si>
  <si>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</si>
  <si>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</si>
  <si>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</si>
  <si>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</si>
  <si>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</si>
  <si>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</si>
  <si>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</si>
  <si>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</si>
  <si>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</si>
  <si>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</si>
  <si>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</si>
  <si>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</si>
  <si>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</si>
  <si>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</si>
  <si>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</si>
  <si>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</si>
  <si>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</si>
  <si>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</si>
  <si>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</si>
  <si>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</si>
  <si>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</si>
  <si>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</si>
  <si>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</si>
  <si>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</si>
  <si>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</si>
  <si>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</si>
  <si>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</si>
  <si>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</si>
  <si>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</si>
  <si>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</si>
  <si>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</si>
  <si>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</si>
  <si>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</si>
  <si>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</si>
  <si>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</si>
  <si>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</si>
  <si>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</si>
  <si>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</si>
  <si>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</si>
  <si>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</si>
  <si>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</si>
  <si>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</si>
  <si>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</si>
  <si>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</si>
  <si>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</si>
  <si>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</si>
  <si>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</si>
  <si>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</si>
  <si>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</si>
  <si>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</si>
  <si>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</si>
  <si>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</si>
  <si>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</si>
  <si>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</si>
  <si>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</si>
  <si>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</si>
  <si>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</si>
  <si>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</si>
  <si>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</si>
  <si>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</si>
  <si>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</si>
  <si>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</si>
  <si>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</si>
  <si>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</si>
  <si>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</si>
  <si>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</si>
  <si>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</si>
  <si>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</si>
  <si>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</si>
  <si>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</si>
  <si>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</si>
  <si>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</si>
  <si>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</si>
  <si>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</si>
  <si>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</si>
  <si>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</si>
  <si>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</si>
  <si>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</si>
  <si>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</si>
  <si>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</si>
  <si>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</si>
  <si>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</si>
  <si>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</si>
  <si>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</si>
  <si>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</si>
  <si>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</si>
  <si>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</si>
  <si>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</si>
  <si>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</si>
  <si>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</si>
  <si>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</si>
  <si>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</si>
  <si>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</si>
  <si>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</si>
  <si>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</si>
  <si>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</si>
  <si>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</si>
  <si>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</si>
  <si>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</si>
  <si>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</si>
  <si>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</si>
  <si>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</si>
  <si>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</si>
  <si>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</si>
  <si>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</si>
  <si>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</si>
  <si>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</si>
  <si>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</si>
  <si>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</si>
  <si>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</si>
  <si>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</si>
  <si>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</si>
  <si>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</si>
  <si>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</si>
  <si>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</si>
  <si>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</si>
  <si>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</si>
  <si>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</si>
  <si>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</si>
  <si>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</si>
  <si>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</si>
  <si>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</si>
  <si>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</si>
  <si>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</si>
  <si>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</si>
  <si>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</si>
  <si>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</si>
  <si>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</si>
  <si>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</si>
  <si>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</si>
  <si>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</si>
  <si>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</si>
  <si>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</si>
  <si>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</si>
  <si>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</si>
  <si>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</si>
  <si>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</si>
  <si>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</si>
  <si>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</si>
  <si>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</si>
  <si>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</si>
  <si>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</si>
  <si>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</si>
  <si>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</si>
  <si>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</si>
  <si>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</si>
  <si>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</si>
  <si>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</si>
  <si>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</si>
  <si>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</si>
  <si>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</si>
  <si>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</si>
  <si>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</si>
  <si>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</si>
  <si>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</si>
  <si>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</si>
  <si>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</si>
  <si>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</si>
  <si>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</si>
  <si>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</si>
  <si>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</si>
  <si>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</si>
  <si>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</si>
  <si>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</si>
  <si>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</si>
  <si>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</si>
  <si>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</si>
  <si>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</si>
  <si>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</si>
  <si>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</si>
  <si>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</si>
  <si>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</si>
  <si>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</si>
  <si>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</si>
  <si>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</si>
  <si>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</si>
  <si>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</si>
  <si>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</si>
  <si>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</si>
  <si>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</si>
  <si>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</si>
  <si>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</si>
  <si>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</si>
  <si>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</si>
  <si>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</si>
  <si>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</si>
  <si>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</si>
  <si>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</si>
  <si>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</si>
  <si>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</si>
  <si>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</si>
  <si>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</si>
  <si>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</si>
  <si>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</si>
  <si>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</si>
  <si>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</si>
  <si>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</si>
  <si>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</si>
  <si>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</si>
  <si>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</si>
  <si>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</si>
  <si>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</si>
  <si>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</si>
  <si>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</si>
  <si>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</si>
  <si>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</si>
  <si>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</si>
  <si>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</si>
  <si>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</si>
  <si>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</si>
  <si>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</si>
  <si>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</si>
  <si>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</si>
  <si>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</si>
  <si>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</si>
  <si>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</si>
  <si>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</si>
  <si>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</si>
  <si>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</si>
  <si>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</si>
  <si>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</si>
  <si>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</si>
  <si>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</si>
  <si>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</si>
  <si>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</si>
  <si>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</si>
  <si>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</si>
  <si>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</si>
  <si>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</si>
  <si>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</si>
  <si>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</si>
  <si>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</si>
  <si>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</si>
  <si>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</si>
  <si>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</si>
  <si>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</si>
  <si>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</si>
  <si>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</si>
  <si>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</si>
  <si>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</si>
  <si>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</si>
  <si>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</si>
  <si>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</si>
  <si>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</si>
  <si>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</si>
  <si>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</si>
  <si>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</si>
  <si>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</si>
  <si>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</si>
  <si>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</si>
  <si>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</si>
  <si>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</si>
  <si>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</si>
  <si>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</si>
  <si>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</si>
  <si>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</si>
  <si>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</si>
  <si>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</si>
  <si>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</si>
  <si>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</si>
  <si>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</si>
  <si>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</si>
  <si>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</si>
  <si>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</si>
  <si>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</si>
  <si>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</si>
  <si>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</si>
  <si>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</si>
  <si>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</si>
  <si>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</si>
  <si>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</si>
  <si>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</si>
  <si>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</si>
  <si>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</si>
  <si>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</si>
  <si>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</si>
  <si>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</si>
  <si>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</si>
  <si>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</si>
  <si>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</si>
  <si>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</si>
  <si>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</si>
  <si>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</si>
  <si>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</si>
  <si>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</si>
  <si>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</si>
  <si>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</si>
  <si>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</si>
  <si>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</si>
  <si>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</si>
  <si>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</si>
  <si>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</si>
  <si>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</si>
  <si>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</si>
  <si>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</si>
  <si>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</si>
  <si>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</si>
  <si>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</si>
  <si>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</si>
  <si>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</si>
  <si>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</si>
  <si>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</si>
  <si>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</si>
  <si>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</si>
  <si>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</si>
  <si>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</si>
  <si>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</si>
  <si>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</si>
  <si>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</si>
  <si>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</si>
  <si>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</si>
  <si>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</si>
  <si>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</si>
  <si>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</si>
  <si>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</si>
  <si>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</si>
  <si>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</si>
  <si>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</si>
  <si>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</si>
  <si>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</si>
  <si>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</si>
  <si>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</si>
  <si>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</si>
  <si>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</si>
  <si>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</si>
  <si>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</si>
  <si>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</si>
  <si>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</si>
  <si>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</si>
  <si>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</si>
  <si>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</si>
  <si>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</si>
  <si>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</si>
  <si>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</si>
  <si>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</si>
  <si>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</si>
  <si>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</si>
  <si>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</si>
  <si>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</si>
  <si>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</si>
  <si>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</si>
  <si>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</si>
  <si>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</si>
  <si>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</si>
  <si>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</si>
  <si>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</si>
  <si>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</si>
  <si>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</si>
  <si>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</si>
  <si>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</si>
  <si>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</si>
  <si>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</si>
  <si>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</si>
  <si>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</si>
  <si>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</si>
  <si>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</si>
  <si>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</si>
  <si>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</si>
  <si>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</si>
  <si>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</si>
  <si>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</si>
  <si>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</si>
  <si>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</si>
  <si>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</si>
  <si>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</si>
  <si>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</si>
  <si>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</si>
  <si>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</si>
  <si>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</si>
  <si>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</si>
  <si>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</si>
  <si>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</si>
  <si>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</si>
  <si>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</si>
  <si>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</si>
  <si>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</si>
  <si>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</si>
  <si>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</si>
  <si>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</si>
  <si>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</si>
  <si>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</si>
  <si>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</si>
  <si>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</si>
  <si>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</si>
  <si>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</si>
  <si>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</si>
  <si>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</si>
  <si>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</si>
  <si>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</si>
  <si>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</si>
  <si>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</si>
  <si>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</si>
  <si>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</si>
  <si>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</si>
  <si>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</si>
  <si>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</si>
  <si>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</si>
  <si>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</si>
  <si>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</si>
  <si>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</si>
  <si>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</si>
  <si>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</si>
  <si>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</si>
  <si>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</si>
  <si>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</si>
  <si>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</si>
  <si>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</si>
  <si>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</si>
  <si>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</si>
  <si>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</si>
  <si>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</si>
  <si>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</si>
  <si>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</si>
  <si>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</si>
  <si>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</si>
  <si>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</si>
  <si>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</si>
  <si>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</si>
  <si>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</si>
  <si>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</si>
  <si>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</si>
  <si>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</si>
  <si>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</si>
  <si>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</si>
  <si>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</si>
  <si>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</si>
  <si>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</si>
  <si>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</si>
  <si>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</si>
  <si>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</si>
  <si>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</si>
  <si>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</si>
  <si>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</si>
  <si>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</si>
  <si>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</si>
  <si>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</si>
  <si>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</si>
  <si>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</si>
  <si>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</si>
  <si>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</si>
  <si>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</si>
  <si>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</si>
  <si>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</si>
  <si>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</si>
  <si>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</si>
  <si>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</si>
  <si>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</si>
  <si>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</si>
  <si>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</si>
  <si>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</si>
  <si>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</si>
  <si>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</si>
  <si>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</si>
  <si>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</si>
  <si>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</si>
  <si>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</si>
  <si>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</si>
  <si>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</si>
  <si>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</si>
  <si>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</si>
  <si>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</si>
  <si>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</si>
  <si>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</si>
  <si>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</si>
  <si>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</si>
  <si>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</si>
  <si>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</si>
  <si>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</si>
  <si>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</si>
  <si>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</si>
  <si>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</si>
  <si>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</si>
  <si>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</si>
  <si>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</si>
  <si>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</si>
  <si>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</si>
  <si>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</si>
  <si>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</si>
  <si>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</si>
  <si>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</si>
  <si>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</si>
  <si>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</si>
  <si>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</si>
  <si>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</si>
  <si>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</si>
  <si>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</si>
  <si>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</si>
  <si>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</si>
  <si>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</si>
  <si>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</si>
  <si>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</si>
  <si>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</si>
  <si>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</si>
  <si>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</si>
  <si>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</si>
  <si>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</si>
  <si>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</si>
  <si>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</si>
  <si>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</si>
  <si>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</si>
  <si>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</si>
  <si>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</si>
  <si>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</si>
  <si>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</si>
  <si>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</si>
  <si>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</si>
  <si>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</si>
  <si>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</si>
  <si>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</si>
  <si>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</si>
  <si>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</si>
  <si>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</si>
  <si>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</si>
  <si>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</si>
  <si>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</si>
  <si>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</si>
  <si>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</si>
  <si>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</si>
  <si>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</si>
  <si>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</si>
  <si>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</si>
  <si>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</si>
  <si>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</si>
  <si>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</si>
  <si>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</si>
  <si>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</si>
  <si>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</si>
  <si>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</si>
  <si>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</si>
  <si>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</si>
  <si>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</si>
  <si>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</si>
  <si>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</si>
  <si>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</si>
  <si>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</si>
  <si>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</si>
  <si>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</si>
  <si>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</si>
  <si>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</si>
  <si>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</si>
  <si>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</si>
  <si>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</si>
  <si>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</si>
  <si>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</si>
  <si>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</si>
  <si>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</si>
  <si>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</si>
  <si>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</si>
  <si>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</si>
  <si>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</si>
  <si>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</si>
  <si>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</si>
  <si>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</si>
  <si>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</si>
  <si>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</si>
  <si>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</si>
  <si>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</si>
  <si>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</si>
  <si>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</si>
  <si>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</si>
  <si>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</si>
  <si>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</si>
  <si>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</si>
  <si>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</si>
  <si>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</si>
  <si>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</si>
  <si>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</si>
  <si>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</si>
  <si>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</si>
  <si>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</si>
  <si>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</si>
  <si>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</si>
  <si>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</si>
  <si>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</si>
  <si>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</si>
  <si>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</si>
  <si>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</si>
  <si>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</si>
  <si>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</si>
  <si>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</si>
  <si>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</si>
  <si>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</si>
  <si>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</si>
  <si>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</si>
  <si>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</si>
  <si>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</si>
  <si>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</si>
  <si>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</si>
  <si>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</si>
  <si>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</si>
  <si>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</si>
  <si>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</si>
  <si>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</si>
  <si>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</si>
  <si>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</si>
  <si>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</si>
  <si>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</si>
  <si>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</si>
  <si>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</si>
  <si>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</si>
  <si>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</si>
  <si>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</si>
  <si>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</si>
  <si>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</si>
  <si>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</si>
  <si>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</si>
  <si>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</si>
  <si>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</si>
  <si>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</si>
  <si>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</si>
  <si>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</si>
  <si>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</si>
  <si>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</si>
  <si>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</si>
  <si>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</si>
  <si>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</si>
  <si>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</si>
  <si>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</si>
  <si>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</si>
  <si>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</si>
  <si>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</si>
  <si>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</si>
  <si>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</si>
  <si>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</si>
  <si>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</si>
  <si>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</si>
  <si>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</si>
  <si>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</si>
  <si>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</si>
  <si>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</si>
  <si>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</si>
  <si>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</si>
  <si>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</si>
  <si>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</si>
  <si>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</si>
  <si>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</si>
  <si>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</si>
  <si>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</si>
  <si>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</si>
  <si>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</si>
  <si>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</si>
  <si>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</si>
  <si>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</si>
  <si>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</si>
  <si>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</si>
  <si>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</si>
  <si>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</si>
  <si>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</si>
  <si>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</si>
  <si>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</si>
  <si>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</si>
  <si>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</si>
  <si>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</si>
  <si>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</si>
  <si>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</si>
  <si>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</si>
  <si>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</si>
  <si>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</si>
  <si>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</si>
  <si>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</si>
  <si>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</si>
  <si>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</si>
  <si>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</si>
  <si>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</si>
  <si>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</si>
  <si>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</si>
  <si>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</si>
  <si>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</si>
  <si>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</si>
  <si>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</si>
  <si>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</si>
  <si>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</si>
  <si>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</si>
  <si>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</si>
  <si>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</si>
  <si>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</si>
  <si>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</si>
  <si>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</si>
  <si>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</si>
  <si>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</si>
  <si>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</si>
  <si>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</si>
  <si>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</si>
  <si>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</si>
  <si>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</si>
  <si>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</si>
  <si>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</si>
  <si>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</si>
  <si>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</si>
  <si>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</si>
  <si>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</si>
  <si>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</si>
  <si>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</si>
  <si>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</si>
  <si>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</si>
  <si>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</si>
  <si>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</si>
  <si>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</si>
  <si>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</si>
  <si>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</si>
  <si>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</si>
  <si>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</si>
  <si>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</si>
  <si>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</si>
  <si>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</si>
  <si>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</si>
  <si>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</si>
  <si>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</si>
  <si>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</si>
  <si>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</si>
  <si>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</si>
  <si>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</si>
  <si>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</si>
  <si>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</si>
  <si>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</si>
  <si>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</si>
  <si>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</si>
  <si>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</si>
  <si>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</si>
  <si>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</si>
  <si>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</si>
  <si>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</si>
  <si>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</si>
  <si>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</si>
  <si>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</si>
  <si>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</si>
  <si>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</si>
  <si>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</si>
  <si>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</si>
  <si>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</si>
  <si>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</si>
  <si>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</si>
  <si>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</si>
  <si>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</si>
  <si>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</si>
  <si>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</si>
  <si>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</si>
  <si>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</si>
  <si>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</si>
  <si>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</si>
  <si>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</si>
  <si>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</si>
  <si>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</si>
  <si>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</si>
  <si>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</si>
  <si>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</si>
  <si>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</si>
  <si>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</si>
  <si>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</si>
  <si>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</si>
  <si>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</si>
  <si>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</si>
  <si>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</si>
  <si>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</si>
  <si>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</si>
  <si>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</si>
  <si>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</si>
  <si>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</si>
  <si>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</si>
  <si>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</si>
  <si>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</si>
  <si>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</si>
  <si>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</si>
  <si>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</si>
  <si>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</si>
  <si>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</si>
  <si>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</si>
  <si>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</si>
  <si>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</si>
  <si>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</si>
  <si>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</si>
  <si>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</si>
  <si>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</si>
  <si>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</si>
  <si>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</si>
  <si>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</si>
  <si>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</si>
  <si>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</si>
  <si>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</si>
  <si>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</si>
  <si>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</si>
  <si>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</si>
  <si>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</si>
  <si>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</si>
  <si>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</si>
  <si>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</si>
  <si>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</si>
  <si>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</si>
  <si>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</si>
  <si>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</si>
  <si>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</si>
  <si>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</si>
  <si>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</si>
  <si>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</si>
  <si>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</si>
  <si>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</si>
  <si>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</si>
  <si>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</si>
  <si>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</si>
  <si>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</si>
  <si>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</si>
  <si>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</si>
  <si>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</si>
  <si>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</si>
  <si>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</si>
  <si>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</si>
  <si>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</si>
  <si>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</si>
  <si>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</si>
  <si>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</si>
  <si>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</si>
  <si>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</si>
  <si>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</si>
  <si>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</si>
  <si>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</si>
  <si>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</si>
  <si>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</si>
  <si>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</si>
  <si>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</si>
  <si>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</si>
  <si>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</si>
  <si>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</si>
  <si>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</si>
  <si>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</si>
  <si>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</si>
  <si>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</si>
  <si>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</si>
  <si>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</si>
  <si>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</si>
  <si>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</si>
  <si>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</si>
  <si>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</si>
  <si>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</si>
  <si>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</si>
  <si>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</si>
  <si>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</si>
  <si>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</si>
  <si>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</si>
  <si>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</si>
  <si>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</si>
  <si>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</si>
  <si>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</si>
  <si>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</si>
  <si>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</si>
  <si>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</si>
  <si>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</si>
  <si>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</si>
  <si>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</si>
  <si>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</si>
  <si>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</si>
  <si>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</si>
  <si>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</si>
  <si>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</si>
  <si>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</si>
  <si>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</si>
  <si>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</si>
  <si>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</si>
  <si>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</si>
  <si>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</si>
  <si>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</si>
  <si>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</si>
  <si>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</si>
  <si>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</si>
  <si>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</si>
  <si>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</si>
  <si>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</si>
  <si>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</si>
  <si>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</si>
  <si>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</si>
  <si>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</si>
  <si>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</si>
  <si>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</si>
  <si>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</si>
  <si>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</si>
  <si>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</si>
  <si>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</si>
  <si>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</si>
  <si>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</si>
  <si>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</si>
  <si>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</si>
  <si>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</si>
  <si>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</si>
  <si>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</si>
  <si>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</si>
  <si>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</si>
  <si>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</si>
  <si>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</si>
  <si>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</si>
  <si>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</si>
  <si>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</si>
  <si>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</si>
  <si>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</si>
  <si>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</si>
  <si>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</si>
  <si>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</si>
  <si>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</si>
  <si>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</si>
  <si>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</si>
  <si>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</si>
  <si>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</si>
  <si>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</si>
  <si>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</si>
  <si>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</si>
  <si>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</si>
  <si>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</si>
  <si>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</si>
  <si>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</si>
  <si>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</si>
  <si>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</si>
  <si>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</si>
  <si>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</si>
  <si>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</si>
  <si>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</si>
  <si>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</si>
  <si>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</si>
  <si>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</si>
  <si>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</si>
  <si>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</si>
  <si>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</si>
  <si>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</si>
  <si>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</si>
  <si>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</si>
  <si>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</si>
  <si>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</si>
  <si>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</si>
  <si>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</si>
  <si>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</si>
  <si>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</si>
  <si>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</si>
  <si>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</si>
  <si>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</si>
  <si>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</si>
  <si>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</si>
  <si>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</si>
  <si>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</si>
  <si>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</si>
  <si>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</si>
  <si>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</si>
  <si>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</si>
  <si>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</si>
  <si>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</si>
  <si>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</si>
  <si>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</si>
  <si>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</si>
  <si>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</si>
  <si>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</si>
  <si>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</si>
  <si>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</si>
  <si>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</si>
  <si>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</si>
  <si>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</si>
  <si>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</si>
  <si>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</si>
  <si>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</si>
  <si>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</si>
  <si>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</si>
  <si>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</si>
  <si>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</si>
  <si>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</si>
  <si>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</si>
  <si>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</si>
  <si>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</si>
  <si>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</si>
  <si>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</si>
  <si>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</si>
  <si>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</si>
  <si>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</si>
  <si>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</si>
  <si>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</si>
  <si>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</si>
  <si>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</si>
  <si>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</si>
  <si>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</si>
  <si>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</si>
  <si>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</si>
  <si>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</si>
  <si>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</si>
  <si>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</si>
  <si>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</si>
  <si>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</si>
  <si>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</si>
  <si>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</si>
  <si>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</si>
  <si>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</si>
  <si>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</si>
  <si>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</si>
  <si>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</si>
  <si>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</si>
  <si>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</si>
  <si>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</si>
  <si>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</si>
  <si>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</si>
  <si>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</si>
  <si>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</si>
  <si>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</si>
  <si>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</si>
  <si>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</si>
  <si>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</si>
  <si>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</si>
  <si>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</si>
  <si>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</si>
  <si>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</si>
  <si>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</si>
  <si>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</si>
  <si>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</si>
  <si>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</si>
  <si>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</si>
  <si>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</si>
  <si>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</si>
  <si>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</si>
  <si>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</si>
  <si>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</si>
  <si>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</si>
  <si>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</si>
  <si>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</si>
  <si>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</si>
  <si>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</si>
  <si>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</si>
  <si>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</si>
  <si>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</si>
  <si>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</si>
  <si>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</si>
  <si>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</si>
  <si>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</si>
  <si>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</si>
  <si>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</si>
  <si>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</si>
  <si>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</si>
  <si>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</si>
  <si>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</si>
  <si>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</si>
  <si>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</si>
  <si>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</si>
  <si>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</si>
  <si>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</si>
  <si>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</si>
  <si>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</si>
  <si>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</si>
  <si>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</si>
  <si>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</si>
  <si>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</si>
  <si>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</si>
  <si>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</si>
  <si>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</si>
  <si>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</si>
  <si>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</si>
  <si>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</si>
  <si>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</si>
  <si>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</si>
  <si>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</si>
  <si>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</si>
  <si>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</si>
  <si>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</si>
  <si>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</si>
  <si>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</si>
  <si>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</si>
  <si>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</si>
  <si>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</si>
  <si>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</si>
  <si>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</si>
  <si>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</si>
  <si>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</si>
  <si>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</si>
  <si>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</si>
  <si>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</si>
  <si>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</si>
  <si>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</si>
  <si>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</si>
  <si>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</si>
  <si>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</si>
  <si>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</si>
  <si>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</si>
  <si>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</si>
  <si>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</si>
  <si>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</si>
  <si>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</si>
  <si>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</si>
  <si>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</si>
  <si>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</si>
  <si>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</si>
  <si>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</si>
  <si>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</si>
  <si>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</si>
  <si>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</si>
  <si>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</si>
  <si>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</si>
  <si>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</si>
  <si>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</si>
  <si>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</si>
  <si>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</si>
  <si>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</si>
  <si>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</si>
  <si>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</si>
  <si>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</si>
  <si>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</si>
  <si>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</si>
  <si>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</si>
  <si>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</si>
  <si>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</si>
  <si>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</si>
  <si>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</si>
  <si>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</si>
  <si>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</si>
  <si>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</si>
  <si>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</si>
  <si>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</si>
  <si>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</si>
  <si>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</si>
  <si>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</si>
  <si>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</si>
  <si>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</si>
  <si>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</si>
  <si>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</si>
  <si>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</si>
  <si>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</si>
  <si>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</si>
  <si>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</si>
  <si>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</si>
  <si>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</si>
  <si>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</si>
  <si>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</si>
  <si>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</si>
  <si>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</si>
  <si>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</si>
  <si>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</si>
  <si>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</si>
  <si>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</si>
  <si>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</si>
  <si>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</si>
  <si>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</si>
  <si>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</si>
  <si>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</si>
  <si>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</si>
  <si>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</si>
  <si>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</si>
  <si>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</si>
  <si>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</si>
  <si>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</si>
  <si>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</si>
  <si>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</si>
  <si>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</si>
  <si>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</si>
  <si>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</si>
  <si>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</si>
  <si>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</si>
  <si>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</si>
  <si>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</si>
  <si>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</si>
  <si>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</si>
  <si>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</si>
  <si>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</si>
  <si>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</si>
  <si>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</si>
  <si>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</si>
  <si>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</si>
  <si>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</si>
  <si>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</si>
  <si>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</si>
  <si>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</si>
  <si>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</si>
  <si>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</si>
  <si>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</si>
  <si>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</si>
  <si>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</si>
  <si>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</si>
  <si>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</si>
  <si>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</si>
  <si>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</si>
  <si>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</si>
  <si>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</si>
  <si>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</si>
  <si>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</si>
  <si>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</si>
  <si>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</si>
  <si>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</si>
  <si>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</si>
  <si>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</si>
  <si>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</si>
  <si>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</si>
  <si>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</si>
  <si>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</si>
  <si>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</si>
  <si>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</si>
  <si>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</si>
  <si>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</si>
  <si>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</si>
  <si>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</si>
  <si>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</si>
  <si>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</si>
  <si>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</si>
  <si>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</si>
  <si>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</si>
  <si>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</si>
  <si>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</si>
  <si>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</si>
  <si>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</si>
  <si>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</si>
  <si>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</si>
  <si>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</si>
  <si>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</si>
  <si>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</si>
  <si>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</si>
  <si>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</si>
  <si>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</si>
  <si>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</si>
  <si>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</si>
  <si>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</si>
  <si>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</si>
  <si>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</si>
  <si>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</si>
  <si>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</si>
  <si>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</si>
  <si>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</si>
  <si>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</si>
  <si>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</si>
  <si>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</si>
  <si>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</si>
  <si>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</si>
  <si>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</si>
  <si>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</si>
  <si>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</si>
  <si>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</si>
  <si>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</si>
  <si>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</si>
  <si>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</si>
  <si>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</si>
  <si>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</si>
  <si>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</si>
  <si>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</si>
  <si>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</si>
  <si>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</si>
  <si>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</si>
  <si>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</si>
  <si>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</si>
  <si>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</si>
  <si>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</si>
  <si>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</si>
  <si>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</si>
  <si>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</si>
  <si>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</si>
  <si>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</si>
  <si>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</si>
  <si>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</si>
  <si>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</si>
  <si>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</si>
  <si>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</si>
  <si>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</si>
  <si>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</si>
  <si>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</si>
  <si>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</si>
  <si>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</si>
  <si>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</si>
  <si>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</si>
  <si>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</si>
  <si>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</si>
  <si>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</si>
  <si>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</si>
  <si>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</si>
  <si>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</si>
  <si>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</si>
  <si>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</si>
  <si>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</si>
  <si>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</si>
  <si>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</si>
  <si>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</si>
  <si>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</si>
  <si>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</si>
  <si>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</si>
  <si>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</si>
  <si>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</si>
  <si>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</si>
  <si>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</si>
  <si>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</si>
  <si>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</si>
  <si>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</si>
  <si>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</si>
  <si>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</si>
  <si>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</si>
  <si>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</si>
  <si>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</si>
  <si>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</si>
  <si>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</si>
  <si>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</si>
  <si>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</si>
  <si>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</si>
  <si>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</si>
  <si>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</si>
  <si>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</si>
  <si>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</si>
  <si>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</si>
  <si>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</si>
  <si>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</si>
  <si>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</si>
  <si>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</si>
  <si>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</si>
  <si>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</si>
  <si>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</si>
  <si>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</si>
  <si>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</si>
  <si>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</si>
  <si>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</si>
  <si>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</si>
  <si>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</si>
  <si>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</si>
  <si>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</si>
  <si>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</si>
  <si>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</si>
  <si>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</si>
  <si>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</si>
  <si>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</si>
  <si>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</si>
  <si>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</si>
  <si>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</si>
  <si>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</si>
  <si>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</si>
  <si>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</si>
  <si>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</si>
  <si>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</si>
  <si>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</si>
  <si>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</si>
  <si>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</si>
  <si>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</si>
  <si>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</si>
  <si>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</si>
  <si>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</si>
  <si>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</si>
  <si>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</si>
  <si>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</si>
  <si>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</si>
  <si>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</si>
  <si>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</si>
  <si>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</si>
  <si>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</si>
  <si>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</si>
  <si>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</si>
  <si>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</si>
  <si>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</si>
  <si>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</si>
  <si>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</si>
  <si>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</si>
  <si>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</si>
  <si>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</si>
  <si>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</si>
  <si>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</si>
  <si>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</si>
  <si>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</si>
  <si>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</si>
  <si>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</si>
  <si>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</si>
  <si>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</si>
  <si>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</si>
  <si>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</si>
  <si>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</si>
  <si>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</si>
  <si>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</si>
  <si>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</si>
  <si>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</si>
  <si>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</si>
  <si>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</si>
  <si>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</si>
  <si>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</si>
  <si>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</si>
  <si>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</si>
  <si>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</si>
  <si>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</si>
  <si>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</si>
  <si>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</si>
  <si>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</si>
  <si>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</si>
  <si>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</si>
  <si>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</si>
  <si>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</si>
  <si>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</si>
  <si>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</si>
  <si>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</si>
  <si>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</si>
  <si>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</si>
  <si>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</si>
  <si>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</si>
  <si>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</si>
  <si>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</si>
  <si>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</si>
  <si>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</si>
  <si>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</si>
  <si>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</si>
  <si>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</si>
  <si>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</si>
  <si>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</si>
  <si>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</si>
  <si>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</si>
  <si>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</si>
  <si>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</si>
  <si>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</si>
  <si>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</si>
  <si>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</si>
  <si>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</si>
  <si>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</si>
  <si>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</si>
  <si>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</si>
  <si>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</si>
  <si>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</si>
  <si>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</si>
  <si>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</si>
  <si>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</si>
  <si>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</si>
  <si>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</si>
  <si>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</si>
  <si>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</si>
  <si>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</si>
  <si>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</si>
  <si>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</si>
  <si>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</si>
  <si>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</si>
  <si>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</si>
  <si>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</si>
  <si>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</si>
  <si>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</si>
  <si>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</si>
  <si>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</si>
  <si>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</si>
  <si>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</si>
  <si>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</si>
  <si>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</si>
  <si>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</si>
  <si>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</si>
  <si>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</si>
  <si>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</si>
  <si>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</si>
  <si>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</si>
  <si>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</si>
  <si>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</si>
  <si>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</si>
  <si>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</si>
  <si>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</si>
  <si>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</si>
  <si>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</si>
  <si>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</si>
  <si>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</si>
  <si>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</si>
  <si>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</si>
  <si>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</si>
  <si>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</si>
  <si>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</si>
  <si>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</si>
  <si>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</si>
  <si>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</si>
  <si>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</si>
  <si>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</si>
  <si>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</si>
  <si>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</si>
  <si>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</si>
  <si>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</si>
  <si>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</si>
  <si>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</si>
  <si>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</si>
  <si>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</si>
  <si>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</si>
  <si>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</si>
  <si>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</si>
  <si>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</si>
  <si>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</si>
  <si>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</si>
  <si>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</si>
  <si>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</si>
  <si>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</si>
  <si>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</si>
  <si>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</si>
  <si>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</si>
  <si>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</si>
  <si>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</si>
  <si>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</si>
  <si>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</si>
  <si>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</si>
  <si>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</si>
  <si>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</si>
  <si>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</si>
  <si>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</si>
  <si>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</si>
  <si>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</si>
  <si>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</si>
  <si>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</si>
  <si>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</si>
  <si>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</si>
  <si>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</si>
  <si>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</si>
  <si>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</si>
  <si>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</si>
  <si>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</si>
  <si>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</si>
  <si>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</si>
  <si>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</si>
  <si>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</si>
  <si>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</si>
  <si>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</si>
  <si>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</si>
  <si>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</si>
  <si>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</si>
  <si>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</si>
  <si>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</si>
  <si>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</si>
  <si>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</si>
  <si>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</si>
  <si>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</si>
  <si>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</si>
  <si>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</si>
  <si>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</si>
  <si>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</si>
  <si>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</si>
  <si>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</si>
  <si>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</si>
  <si>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</si>
  <si>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</si>
  <si>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</si>
  <si>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</si>
  <si>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</si>
  <si>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</si>
  <si>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</si>
  <si>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</si>
  <si>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</si>
  <si>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</si>
  <si>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</si>
  <si>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</si>
  <si>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</si>
  <si>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</si>
  <si>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</si>
  <si>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</si>
  <si>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</si>
  <si>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</si>
  <si>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</si>
  <si>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</si>
  <si>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</si>
  <si>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</si>
  <si>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</si>
  <si>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</si>
  <si>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</si>
  <si>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</si>
  <si>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</si>
  <si>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</si>
  <si>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</si>
  <si>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</si>
  <si>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</si>
  <si>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</si>
  <si>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</si>
  <si>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</si>
  <si>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</si>
  <si>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</si>
  <si>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</si>
  <si>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</si>
  <si>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</si>
  <si>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</si>
  <si>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</si>
  <si>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</si>
  <si>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</si>
  <si>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</si>
  <si>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</si>
  <si>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</si>
  <si>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</si>
  <si>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</si>
  <si>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</si>
  <si>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</si>
  <si>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</si>
  <si>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</si>
  <si>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</si>
  <si>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</si>
  <si>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</si>
  <si>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</si>
  <si>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</si>
  <si>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</si>
  <si>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</si>
  <si>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</si>
  <si>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</si>
  <si>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</si>
  <si>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</si>
  <si>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</si>
  <si>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</si>
  <si>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</si>
  <si>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</si>
  <si>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</si>
  <si>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</si>
  <si>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</si>
  <si>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</si>
  <si>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</si>
  <si>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</si>
  <si>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</si>
  <si>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</si>
  <si>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</si>
  <si>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</si>
  <si>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</si>
  <si>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</si>
  <si>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</si>
  <si>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</si>
  <si>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</si>
  <si>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</si>
  <si>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</si>
  <si>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</si>
  <si>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</si>
  <si>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</si>
  <si>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</si>
  <si>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</si>
  <si>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</si>
  <si>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</si>
  <si>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</si>
  <si>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</si>
  <si>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</si>
  <si>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</si>
  <si>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</si>
  <si>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</si>
  <si>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</si>
  <si>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</si>
  <si>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</si>
  <si>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</si>
  <si>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</si>
  <si>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</si>
  <si>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</si>
  <si>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</si>
  <si>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</si>
  <si>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</si>
  <si>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</si>
  <si>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</si>
  <si>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</si>
  <si>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</si>
  <si>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</si>
  <si>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</si>
  <si>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</si>
  <si>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</si>
  <si>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</si>
  <si>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</si>
  <si>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</si>
  <si>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</si>
  <si>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</si>
  <si>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</si>
  <si>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</si>
  <si>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</si>
  <si>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</si>
  <si>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</si>
  <si>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</si>
  <si>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</si>
  <si>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</si>
  <si>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</si>
  <si>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</si>
  <si>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</si>
  <si>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</si>
  <si>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</si>
  <si>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</si>
  <si>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</si>
  <si>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</si>
  <si>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</si>
  <si>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</si>
  <si>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</si>
  <si>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</si>
  <si>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</si>
  <si>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</si>
  <si>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</si>
  <si>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</si>
  <si>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</si>
  <si>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</si>
  <si>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</si>
  <si>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</si>
  <si>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</si>
  <si>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</si>
  <si>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</si>
  <si>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</si>
  <si>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</si>
  <si>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</si>
  <si>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</si>
  <si>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</si>
  <si>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</si>
  <si>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</si>
  <si>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</si>
  <si>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</si>
  <si>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</si>
  <si>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</si>
  <si>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</si>
  <si>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</si>
  <si>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</si>
  <si>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</si>
  <si>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</si>
  <si>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</si>
  <si>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</si>
  <si>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</si>
  <si>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</si>
  <si>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</si>
  <si>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</si>
  <si>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</si>
  <si>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</si>
  <si>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</si>
  <si>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</si>
  <si>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</si>
  <si>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</si>
  <si>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</si>
  <si>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</si>
  <si>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</si>
  <si>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</si>
  <si>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</si>
  <si>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</si>
  <si>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</si>
  <si>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</si>
  <si>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</si>
  <si>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</si>
  <si>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</si>
  <si>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</si>
  <si>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</si>
  <si>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</si>
  <si>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</si>
  <si>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</si>
  <si>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</si>
  <si>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</si>
  <si>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</si>
  <si>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</si>
  <si>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</si>
  <si>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</si>
  <si>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</si>
  <si>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</si>
  <si>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</si>
  <si>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</si>
  <si>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</si>
  <si>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</si>
  <si>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</si>
  <si>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</si>
  <si>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</si>
  <si>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</si>
  <si>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</si>
  <si>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</si>
  <si>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</si>
  <si>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</si>
  <si>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</si>
  <si>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</si>
  <si>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</si>
  <si>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</si>
  <si>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</si>
  <si>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</si>
  <si>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</si>
  <si>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</si>
  <si>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</si>
  <si>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</si>
  <si>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</si>
  <si>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</si>
  <si>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</si>
  <si>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</si>
  <si>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</si>
  <si>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</si>
  <si>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</si>
  <si>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</si>
  <si>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</si>
  <si>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</si>
  <si>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</si>
  <si>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</si>
  <si>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</si>
  <si>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</si>
  <si>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</si>
  <si>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</si>
  <si>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</si>
  <si>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</si>
  <si>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</si>
  <si>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</si>
  <si>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</si>
  <si>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</si>
  <si>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</si>
  <si>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</si>
  <si>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</si>
  <si>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</si>
  <si>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</si>
  <si>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</si>
  <si>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</si>
  <si>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</si>
  <si>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</si>
  <si>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</si>
  <si>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</si>
  <si>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</si>
  <si>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</si>
  <si>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</si>
  <si>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</si>
  <si>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</si>
  <si>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</si>
  <si>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</si>
  <si>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</si>
  <si>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</si>
  <si>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</si>
  <si>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</si>
  <si>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</si>
  <si>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</si>
  <si>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</si>
  <si>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</si>
  <si>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</si>
  <si>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</si>
  <si>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</si>
  <si>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</si>
  <si>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</si>
  <si>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</si>
  <si>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</si>
  <si>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</si>
  <si>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</si>
  <si>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</si>
  <si>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</si>
  <si>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</si>
  <si>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</si>
  <si>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</si>
  <si>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</si>
  <si>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</si>
  <si>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</si>
  <si>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</si>
  <si>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</si>
  <si>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</si>
  <si>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</si>
  <si>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</si>
  <si>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</si>
  <si>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</si>
  <si>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</si>
  <si>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</si>
  <si>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</si>
  <si>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</si>
  <si>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</si>
  <si>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</si>
  <si>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</si>
  <si>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</si>
  <si>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</si>
  <si>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</si>
  <si>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</si>
  <si>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</si>
  <si>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</si>
  <si>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</si>
  <si>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</si>
  <si>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</si>
  <si>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</si>
  <si>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</si>
  <si>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</si>
  <si>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</si>
  <si>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</si>
  <si>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</si>
  <si>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</si>
  <si>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</si>
  <si>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</si>
  <si>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</si>
  <si>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</si>
  <si>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</si>
  <si>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</si>
  <si>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</si>
  <si>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</si>
  <si>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</si>
  <si>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</si>
  <si>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</si>
  <si>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</si>
  <si>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</si>
  <si>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</si>
  <si>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</si>
  <si>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</si>
  <si>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</si>
  <si>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</si>
  <si>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</si>
  <si>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</si>
  <si>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</si>
  <si>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</si>
  <si>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</si>
  <si>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</si>
  <si>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</si>
  <si>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</si>
  <si>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</si>
  <si>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</si>
  <si>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</si>
  <si>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</si>
  <si>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</si>
  <si>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</si>
  <si>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</si>
  <si>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</si>
  <si>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</si>
  <si>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</si>
  <si>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</si>
  <si>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</si>
  <si>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</si>
  <si>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</si>
  <si>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</si>
  <si>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</si>
  <si>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</si>
  <si>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</si>
  <si>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</si>
  <si>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</si>
  <si>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</si>
  <si>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</si>
  <si>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</si>
  <si>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</si>
  <si>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</si>
  <si>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</si>
  <si>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</si>
  <si>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</si>
  <si>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</si>
  <si>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</si>
  <si>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</si>
  <si>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</si>
  <si>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</si>
  <si>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</si>
  <si>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</si>
  <si>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</si>
  <si>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</si>
  <si>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</si>
  <si>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</si>
  <si>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</si>
  <si>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</si>
  <si>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</si>
  <si>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</si>
  <si>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</si>
  <si>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</si>
  <si>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</si>
  <si>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</si>
  <si>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</si>
  <si>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</si>
  <si>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</si>
  <si>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</si>
  <si>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</si>
  <si>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</si>
  <si>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</si>
  <si>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</si>
  <si>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</si>
  <si>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</si>
  <si>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</si>
  <si>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</si>
  <si>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</si>
  <si>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</si>
  <si>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</si>
  <si>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</si>
  <si>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</si>
  <si>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</si>
  <si>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</si>
  <si>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</si>
  <si>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</si>
  <si>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</si>
  <si>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</si>
  <si>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</si>
  <si>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</si>
  <si>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</si>
  <si>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</si>
  <si>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</si>
  <si>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</si>
  <si>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</si>
  <si>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</si>
  <si>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</si>
  <si>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</si>
  <si>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</si>
  <si>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</si>
  <si>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</si>
  <si>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</si>
  <si>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</si>
  <si>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</si>
  <si>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</si>
  <si>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</si>
  <si>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</si>
  <si>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</si>
  <si>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</si>
  <si>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</si>
  <si>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</si>
  <si>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</si>
  <si>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</si>
  <si>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</si>
  <si>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</si>
  <si>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</si>
  <si>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</si>
  <si>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</si>
  <si>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</si>
  <si>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</si>
  <si>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</si>
  <si>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</si>
  <si>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</si>
  <si>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</si>
  <si>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</si>
  <si>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</si>
  <si>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</si>
  <si>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</si>
  <si>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</si>
  <si>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</si>
  <si>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</si>
  <si>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</si>
  <si>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</si>
  <si>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</si>
  <si>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</si>
  <si>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</si>
  <si>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</si>
  <si>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</si>
  <si>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</si>
  <si>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</si>
  <si>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</si>
  <si>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</si>
  <si>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</si>
  <si>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</si>
  <si>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</si>
  <si>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</si>
  <si>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</si>
  <si>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</si>
  <si>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</si>
  <si>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</si>
  <si>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</si>
  <si>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</si>
  <si>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</si>
  <si>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</si>
  <si>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</si>
  <si>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</si>
  <si>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</si>
  <si>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</si>
  <si>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</si>
  <si>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</si>
  <si>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</si>
  <si>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</si>
  <si>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</si>
  <si>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</si>
  <si>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</si>
  <si>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</si>
  <si>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</si>
  <si>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</si>
  <si>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</si>
  <si>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</si>
  <si>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</si>
  <si>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</si>
  <si>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</si>
  <si>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</si>
  <si>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</si>
  <si>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</si>
  <si>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</si>
  <si>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</si>
  <si>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</si>
  <si>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</si>
  <si>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</si>
  <si>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</si>
  <si>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</si>
  <si>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</si>
  <si>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</si>
  <si>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</si>
  <si>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</si>
  <si>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</si>
  <si>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</si>
  <si>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</si>
  <si>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</si>
  <si>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</si>
  <si>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</si>
  <si>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</si>
  <si>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</si>
  <si>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</si>
  <si>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</si>
  <si>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</si>
  <si>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</si>
  <si>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</si>
  <si>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</si>
  <si>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</si>
  <si>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</si>
  <si>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</si>
  <si>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</si>
  <si>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</si>
  <si>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</si>
  <si>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</si>
  <si>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</si>
  <si>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</si>
  <si>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</si>
  <si>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</si>
  <si>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</si>
  <si>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</si>
  <si>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</si>
  <si>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</si>
  <si>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</si>
  <si>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</si>
  <si>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</si>
  <si>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</si>
  <si>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</si>
  <si>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</si>
  <si>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</si>
  <si>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</si>
  <si>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</si>
  <si>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</si>
  <si>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</si>
  <si>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</si>
  <si>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</si>
  <si>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</si>
  <si>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</si>
  <si>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</si>
  <si>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</si>
  <si>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</si>
  <si>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</si>
  <si>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</si>
  <si>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</si>
  <si>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</si>
  <si>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</si>
  <si>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</si>
  <si>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</si>
  <si>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</si>
  <si>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</si>
  <si>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</si>
  <si>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</si>
  <si>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</si>
  <si>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</si>
  <si>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</si>
  <si>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</si>
  <si>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</si>
  <si>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</si>
  <si>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</si>
  <si>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</si>
  <si>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</si>
  <si>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</si>
  <si>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</si>
  <si>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</si>
  <si>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</si>
  <si>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</si>
  <si>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</si>
  <si>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</si>
  <si>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</si>
  <si>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</si>
  <si>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</si>
  <si>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</si>
  <si>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</si>
  <si>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</si>
  <si>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</si>
  <si>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</si>
  <si>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</si>
  <si>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</si>
  <si>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</si>
  <si>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</si>
  <si>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</si>
  <si>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</si>
  <si>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</si>
  <si>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</si>
  <si>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</si>
  <si>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</si>
  <si>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</si>
  <si>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</si>
  <si>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</si>
  <si>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</si>
  <si>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</si>
  <si>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</si>
  <si>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</si>
  <si>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</si>
  <si>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</si>
  <si>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</si>
  <si>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</si>
  <si>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</si>
  <si>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</si>
  <si>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</si>
  <si>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</si>
  <si>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</si>
  <si>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</si>
  <si>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</si>
  <si>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</si>
  <si>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</si>
  <si>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</si>
  <si>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</si>
  <si>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</si>
  <si>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</si>
  <si>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</si>
  <si>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</si>
  <si>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</si>
  <si>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</si>
  <si>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</si>
  <si>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</si>
  <si>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</si>
  <si>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</si>
  <si>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</si>
  <si>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</si>
  <si>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</si>
  <si>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</si>
  <si>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</si>
  <si>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</si>
  <si>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</si>
  <si>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</si>
  <si>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</si>
  <si>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</si>
  <si>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</si>
  <si>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</si>
  <si>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</si>
  <si>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</si>
  <si>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</si>
  <si>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</si>
  <si>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</si>
  <si>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</si>
  <si>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</si>
  <si>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</si>
  <si>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</si>
  <si>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</si>
  <si>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</si>
  <si>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</si>
  <si>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</si>
  <si>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</si>
  <si>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</si>
  <si>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</si>
  <si>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</si>
  <si>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</si>
  <si>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</si>
  <si>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</si>
  <si>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</si>
  <si>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</si>
  <si>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</si>
  <si>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</si>
  <si>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</si>
  <si>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</si>
  <si>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</si>
  <si>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</si>
  <si>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</si>
  <si>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</si>
  <si>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</si>
  <si>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</si>
  <si>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</si>
  <si>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</si>
  <si>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</si>
  <si>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</si>
  <si>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</si>
  <si>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</si>
  <si>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</si>
  <si>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</si>
  <si>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</si>
  <si>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</si>
  <si>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</si>
  <si>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</si>
  <si>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</si>
  <si>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</si>
  <si>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</si>
  <si>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</si>
  <si>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</si>
  <si>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</si>
  <si>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</si>
  <si>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</si>
  <si>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</si>
  <si>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</si>
  <si>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</si>
  <si>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</si>
  <si>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</si>
  <si>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</si>
  <si>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</si>
  <si>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</si>
  <si>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</si>
  <si>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</si>
  <si>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</si>
  <si>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</si>
  <si>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</si>
  <si>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</si>
  <si>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</si>
  <si>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</si>
  <si>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</si>
  <si>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</si>
  <si>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</si>
  <si>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</si>
  <si>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</si>
  <si>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</si>
  <si>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</si>
  <si>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</si>
  <si>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</si>
  <si>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</si>
  <si>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</si>
  <si>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</si>
  <si>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</si>
  <si>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</si>
  <si>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</si>
  <si>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</si>
  <si>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</si>
  <si>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</si>
  <si>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</si>
  <si>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</si>
  <si>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</si>
  <si>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</si>
  <si>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</si>
  <si>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</si>
  <si>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</si>
  <si>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</si>
  <si>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</si>
  <si>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</si>
  <si>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</si>
  <si>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</si>
  <si>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</si>
  <si>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</si>
  <si>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</si>
  <si>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</si>
  <si>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</si>
  <si>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</si>
  <si>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</si>
  <si>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</si>
  <si>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</si>
  <si>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</si>
  <si>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</si>
  <si>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</si>
  <si>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</si>
  <si>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</si>
  <si>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</si>
  <si>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</si>
  <si>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</si>
  <si>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</si>
  <si>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</si>
  <si>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</si>
  <si>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</si>
  <si>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</si>
  <si>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</si>
  <si>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</si>
  <si>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</si>
  <si>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</si>
  <si>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</si>
  <si>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</si>
  <si>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</si>
  <si>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</si>
  <si>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</si>
  <si>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</si>
  <si>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</si>
  <si>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</si>
  <si>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</si>
  <si>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</si>
  <si>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</si>
  <si>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</si>
  <si>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</si>
  <si>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</si>
  <si>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</si>
  <si>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</si>
  <si>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</si>
  <si>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</si>
  <si>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</si>
  <si>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</si>
  <si>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</si>
  <si>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</si>
  <si>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</si>
  <si>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</si>
  <si>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</si>
  <si>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</si>
  <si>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</si>
  <si>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</si>
  <si>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</si>
  <si>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</si>
  <si>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</si>
  <si>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</si>
  <si>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</si>
  <si>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</si>
  <si>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</si>
  <si>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</si>
  <si>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</si>
  <si>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</si>
  <si>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</si>
  <si>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</si>
  <si>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</si>
  <si>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</si>
  <si>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</si>
  <si>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</si>
  <si>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</si>
  <si>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</si>
  <si>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</si>
  <si>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</si>
  <si>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</si>
  <si>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</si>
  <si>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</si>
  <si>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</si>
  <si>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</si>
  <si>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</si>
  <si>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</si>
  <si>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</si>
  <si>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</si>
  <si>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</si>
  <si>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</si>
  <si>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</si>
  <si>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</si>
  <si>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</si>
  <si>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</si>
  <si>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</si>
  <si>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</si>
  <si>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</si>
  <si>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</si>
  <si>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</si>
  <si>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</si>
  <si>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</si>
  <si>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</si>
  <si>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</si>
  <si>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</si>
  <si>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</si>
  <si>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</si>
  <si>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</si>
  <si>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</si>
  <si>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</si>
  <si>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</si>
  <si>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</si>
  <si>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</si>
  <si>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</si>
  <si>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</si>
  <si>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</si>
  <si>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</si>
  <si>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</si>
  <si>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</si>
  <si>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</si>
  <si>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</si>
  <si>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</si>
  <si>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</si>
  <si>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</si>
  <si>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</si>
  <si>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</si>
  <si>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</si>
  <si>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</si>
  <si>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</si>
  <si>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</si>
  <si>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</si>
  <si>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</si>
  <si>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</si>
  <si>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</si>
  <si>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</si>
  <si>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</si>
  <si>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</si>
  <si>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</si>
  <si>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</si>
  <si>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</si>
  <si>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</si>
  <si>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</si>
  <si>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</si>
  <si>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</si>
  <si>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</si>
  <si>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</si>
  <si>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</si>
  <si>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</si>
  <si>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</si>
  <si>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</si>
  <si>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</si>
  <si>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</si>
  <si>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</si>
  <si>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</si>
  <si>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</si>
  <si>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</si>
  <si>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</si>
  <si>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</si>
  <si>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</si>
  <si>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</si>
  <si>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</si>
  <si>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</si>
  <si>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</si>
  <si>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</si>
  <si>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</si>
  <si>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</si>
  <si>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</si>
  <si>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</si>
  <si>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</si>
  <si>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</si>
  <si>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</si>
  <si>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</si>
  <si>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</si>
  <si>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</si>
  <si>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</si>
  <si>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</si>
  <si>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</si>
  <si>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</si>
  <si>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</si>
  <si>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</si>
  <si>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</si>
  <si>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</si>
  <si>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</si>
  <si>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</si>
  <si>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</si>
  <si>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</si>
  <si>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</si>
  <si>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</si>
  <si>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</si>
  <si>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</si>
  <si>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</si>
  <si>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</si>
  <si>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</si>
  <si>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</si>
  <si>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</si>
  <si>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</si>
  <si>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</si>
  <si>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</si>
  <si>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</si>
  <si>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</si>
  <si>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</si>
  <si>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</si>
  <si>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</si>
  <si>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</si>
  <si>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</si>
  <si>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</si>
  <si>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</si>
  <si>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</si>
  <si>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</si>
  <si>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</si>
  <si>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</si>
  <si>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</si>
  <si>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</si>
  <si>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</si>
  <si>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</si>
  <si>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</si>
  <si>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</si>
  <si>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</si>
  <si>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</si>
  <si>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</si>
  <si>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</si>
  <si>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</si>
  <si>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</si>
  <si>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</si>
  <si>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</si>
  <si>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</si>
  <si>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</si>
  <si>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</si>
  <si>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</si>
  <si>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</si>
  <si>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</si>
  <si>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</si>
  <si>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</si>
  <si>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</si>
  <si>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</si>
  <si>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</si>
  <si>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</si>
  <si>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</si>
  <si>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</si>
  <si>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</si>
  <si>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</si>
  <si>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</si>
  <si>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</si>
  <si>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</si>
  <si>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</si>
  <si>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</si>
  <si>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</si>
  <si>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</si>
  <si>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</si>
  <si>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</si>
  <si>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</si>
  <si>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</si>
  <si>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</si>
  <si>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</si>
  <si>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</si>
  <si>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</si>
  <si>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</si>
  <si>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</si>
  <si>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</si>
  <si>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</si>
  <si>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</si>
  <si>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</si>
  <si>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</si>
  <si>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</si>
  <si>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</si>
  <si>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</si>
  <si>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</si>
  <si>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</si>
  <si>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</si>
  <si>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</si>
  <si>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</si>
  <si>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</si>
  <si>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</si>
  <si>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</si>
  <si>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</si>
  <si>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</si>
  <si>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</si>
  <si>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</si>
  <si>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</si>
  <si>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</si>
  <si>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</si>
  <si>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</si>
  <si>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</si>
  <si>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</si>
  <si>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</si>
  <si>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</si>
  <si>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</si>
  <si>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</si>
  <si>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</si>
  <si>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</si>
  <si>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</si>
  <si>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</si>
  <si>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</si>
  <si>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</si>
  <si>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</si>
  <si>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</si>
  <si>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</si>
  <si>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</si>
  <si>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</si>
  <si>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</si>
  <si>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</si>
  <si>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</si>
  <si>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</si>
  <si>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</si>
  <si>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</si>
  <si>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</si>
  <si>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</si>
  <si>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</si>
  <si>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</si>
  <si>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</si>
  <si>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</si>
  <si>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</si>
  <si>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</si>
  <si>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</si>
  <si>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</si>
  <si>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</si>
  <si>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</si>
  <si>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</si>
  <si>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</si>
  <si>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</si>
  <si>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</si>
  <si>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</si>
  <si>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</si>
  <si>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</si>
  <si>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</si>
  <si>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</si>
  <si>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</si>
  <si>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</si>
  <si>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</si>
  <si>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</si>
  <si>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</si>
  <si>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</si>
  <si>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</si>
  <si>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</si>
  <si>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</si>
  <si>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</si>
  <si>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</si>
  <si>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</si>
  <si>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</si>
  <si>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</si>
  <si>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</si>
  <si>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</si>
  <si>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</si>
  <si>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</si>
  <si>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</si>
  <si>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</si>
  <si>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</si>
  <si>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</si>
  <si>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</si>
  <si>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</si>
  <si>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</si>
  <si>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</si>
  <si>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</si>
  <si>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</si>
  <si>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</si>
  <si>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</si>
  <si>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</si>
  <si>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</si>
  <si>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</si>
  <si>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</si>
  <si>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</si>
  <si>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</si>
  <si>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</si>
  <si>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</si>
  <si>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</si>
  <si>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</si>
  <si>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</si>
  <si>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</si>
  <si>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</si>
  <si>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</si>
  <si>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</si>
  <si>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</si>
  <si>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</si>
  <si>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</si>
  <si>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</si>
  <si>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</si>
  <si>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</si>
  <si>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</si>
  <si>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</si>
  <si>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</si>
  <si>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</si>
  <si>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</si>
  <si>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</si>
  <si>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</si>
  <si>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</si>
  <si>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</si>
  <si>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</si>
  <si>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</si>
  <si>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</si>
  <si>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</si>
  <si>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</si>
  <si>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</si>
  <si>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</si>
  <si>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</si>
  <si>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</si>
  <si>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</si>
  <si>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</si>
  <si>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</si>
  <si>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</si>
  <si>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</si>
  <si>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</si>
  <si>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</si>
  <si>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</si>
  <si>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</si>
  <si>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</si>
  <si>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</si>
  <si>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</si>
  <si>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</si>
  <si>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</si>
  <si>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</si>
  <si>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</si>
  <si>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</si>
  <si>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</si>
  <si>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</si>
  <si>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</si>
  <si>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</si>
  <si>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</si>
  <si>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</si>
  <si>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</si>
  <si>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</si>
  <si>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</si>
  <si>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</si>
  <si>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</si>
  <si>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</si>
  <si>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</si>
  <si>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</si>
  <si>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</si>
  <si>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</si>
  <si>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</si>
  <si>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</si>
  <si>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</si>
  <si>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</si>
  <si>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</si>
  <si>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</si>
  <si>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</si>
  <si>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</si>
  <si>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</si>
  <si>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</si>
  <si>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</si>
  <si>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</si>
  <si>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</si>
  <si>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</si>
  <si>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</si>
  <si>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</si>
  <si>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</si>
  <si>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</si>
  <si>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</si>
  <si>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</si>
  <si>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</si>
  <si>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</si>
  <si>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</si>
  <si>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</si>
  <si>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</si>
  <si>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</si>
  <si>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</si>
  <si>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</si>
  <si>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</si>
  <si>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</si>
  <si>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</si>
  <si>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</si>
  <si>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</si>
  <si>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</si>
  <si>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</si>
  <si>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</si>
  <si>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</si>
  <si>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</si>
  <si>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</si>
  <si>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</si>
  <si>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</si>
  <si>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</si>
  <si>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</si>
  <si>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</si>
  <si>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</si>
  <si>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</si>
  <si>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</si>
  <si>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</si>
  <si>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</si>
  <si>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</si>
  <si>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</si>
  <si>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</si>
  <si>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</si>
  <si>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</si>
  <si>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</si>
  <si>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</si>
  <si>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</si>
  <si>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</si>
  <si>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</si>
  <si>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</si>
  <si>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</si>
  <si>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</si>
  <si>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</si>
  <si>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</si>
  <si>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</si>
  <si>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</si>
  <si>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</si>
  <si>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</si>
  <si>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</si>
  <si>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</si>
  <si>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</si>
  <si>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</si>
  <si>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</si>
  <si>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</si>
  <si>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</si>
  <si>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</si>
  <si>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</si>
  <si>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</si>
  <si>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</si>
  <si>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</si>
  <si>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</si>
  <si>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</si>
  <si>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</si>
  <si>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</si>
  <si>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</si>
  <si>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</si>
  <si>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</si>
  <si>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</si>
  <si>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</si>
  <si>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</si>
  <si>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</si>
  <si>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</si>
  <si>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</si>
  <si>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</si>
  <si>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</si>
  <si>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</si>
  <si>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</si>
  <si>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</si>
  <si>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</si>
  <si>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</si>
  <si>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</si>
  <si>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</si>
  <si>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</si>
  <si>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</si>
  <si>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</si>
  <si>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</si>
  <si>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</si>
  <si>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</si>
  <si>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</si>
  <si>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</si>
  <si>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</si>
  <si>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</si>
  <si>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</si>
  <si>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</si>
  <si>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</si>
  <si>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</si>
  <si>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</si>
  <si>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</si>
  <si>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</si>
  <si>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</si>
  <si>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</si>
  <si>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</si>
  <si>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</si>
  <si>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</si>
  <si>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</si>
  <si>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</si>
  <si>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</si>
  <si>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</si>
  <si>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</si>
  <si>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</si>
  <si>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</si>
  <si>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</si>
  <si>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</si>
  <si>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</si>
  <si>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</si>
  <si>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</si>
  <si>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</si>
  <si>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</si>
  <si>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</si>
  <si>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</si>
  <si>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</si>
  <si>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</si>
  <si>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</si>
  <si>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</si>
  <si>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</si>
  <si>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</si>
  <si>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</si>
  <si>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</si>
  <si>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</si>
  <si>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</si>
  <si>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</si>
  <si>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</si>
  <si>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</si>
  <si>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</si>
  <si>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</si>
  <si>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</si>
  <si>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</si>
  <si>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</si>
  <si>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</si>
  <si>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</si>
  <si>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</si>
  <si>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</si>
  <si>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</si>
  <si>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</si>
  <si>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</si>
  <si>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</si>
  <si>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</si>
  <si>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</si>
  <si>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</si>
  <si>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</si>
  <si>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</si>
  <si>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</si>
  <si>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</si>
  <si>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</si>
  <si>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</si>
  <si>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</si>
  <si>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</si>
  <si>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</si>
  <si>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</si>
  <si>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</si>
  <si>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</si>
  <si>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</si>
  <si>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</si>
  <si>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</si>
  <si>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</si>
  <si>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</si>
  <si>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</si>
  <si>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</si>
  <si>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</si>
  <si>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</si>
  <si>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</si>
  <si>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</si>
  <si>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</si>
  <si>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</si>
  <si>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</si>
  <si>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</si>
  <si>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</si>
  <si>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</si>
  <si>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</si>
  <si>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</si>
  <si>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</si>
  <si>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</si>
  <si>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</si>
  <si>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</si>
  <si>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</si>
  <si>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</si>
  <si>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</si>
  <si>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</si>
  <si>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</si>
  <si>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</si>
  <si>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</si>
  <si>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</si>
  <si>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</si>
  <si>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</si>
  <si>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</si>
  <si>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</si>
  <si>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</si>
  <si>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</si>
  <si>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</si>
  <si>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</si>
  <si>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</si>
  <si>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</si>
  <si>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</si>
  <si>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</si>
  <si>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</si>
  <si>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</si>
  <si>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</si>
  <si>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</si>
  <si>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</si>
  <si>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</si>
  <si>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</si>
  <si>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</si>
  <si>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</si>
  <si>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</si>
  <si>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</si>
  <si>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</si>
  <si>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</si>
  <si>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</si>
  <si>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</si>
  <si>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</si>
  <si>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</si>
  <si>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</si>
  <si>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</si>
  <si>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</si>
  <si>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</si>
  <si>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</si>
  <si>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</si>
  <si>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</si>
  <si>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</si>
  <si>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</si>
  <si>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</si>
  <si>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</si>
  <si>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</si>
  <si>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</si>
  <si>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</si>
  <si>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</si>
  <si>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</si>
  <si>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</si>
  <si>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</si>
  <si>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</si>
  <si>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</si>
  <si>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</si>
  <si>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</si>
  <si>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</si>
  <si>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</si>
  <si>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</si>
  <si>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</si>
  <si>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</si>
  <si>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</si>
  <si>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</si>
  <si>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</si>
  <si>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</si>
  <si>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</si>
  <si>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</si>
  <si>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</si>
  <si>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</si>
  <si>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</si>
  <si>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</si>
  <si>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</si>
  <si>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</si>
  <si>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</si>
  <si>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</si>
  <si>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</si>
  <si>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</si>
  <si>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</si>
  <si>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</si>
  <si>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</si>
  <si>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</si>
  <si>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</si>
  <si>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</si>
  <si>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</si>
  <si>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</si>
  <si>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</si>
  <si>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</si>
  <si>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</si>
  <si>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</si>
  <si>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</si>
  <si>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</si>
  <si>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</si>
  <si>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</si>
  <si>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</si>
  <si>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</si>
  <si>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</si>
  <si>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</si>
  <si>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</si>
  <si>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</si>
  <si>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</si>
  <si>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</si>
  <si>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</si>
  <si>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</si>
  <si>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</si>
  <si>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</si>
  <si>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</si>
  <si>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</si>
  <si>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</si>
  <si>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</si>
  <si>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</si>
  <si>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</si>
  <si>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</si>
  <si>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</si>
  <si>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</si>
  <si>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</si>
  <si>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</si>
  <si>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</si>
  <si>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</si>
  <si>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</si>
  <si>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</si>
  <si>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</si>
  <si>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</si>
  <si>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</si>
  <si>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</si>
  <si>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</si>
  <si>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</si>
  <si>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</si>
  <si>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</si>
  <si>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</si>
  <si>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</si>
  <si>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</si>
  <si>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</si>
  <si>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</si>
  <si>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</si>
  <si>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</si>
  <si>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</si>
  <si>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</si>
  <si>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</si>
  <si>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</si>
  <si>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</si>
  <si>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</si>
  <si>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</si>
  <si>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</si>
  <si>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</si>
  <si>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</si>
  <si>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</si>
  <si>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</si>
  <si>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</si>
  <si>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</si>
  <si>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</si>
  <si>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</si>
  <si>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</si>
  <si>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</si>
  <si>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</si>
  <si>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</si>
  <si>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</si>
  <si>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</si>
  <si>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</si>
  <si>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</si>
  <si>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</si>
  <si>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</si>
  <si>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</si>
  <si>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</si>
  <si>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</si>
  <si>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</si>
  <si>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</si>
  <si>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</si>
  <si>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</si>
  <si>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</si>
  <si>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</si>
  <si>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</si>
  <si>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</si>
  <si>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</si>
  <si>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</si>
  <si>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</si>
  <si>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</si>
  <si>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</si>
  <si>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</si>
  <si>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</si>
  <si>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</si>
  <si>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</si>
  <si>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</si>
  <si>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</si>
  <si>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</si>
  <si>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</si>
  <si>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</si>
  <si>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</si>
  <si>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</si>
  <si>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</si>
  <si>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</si>
  <si>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</si>
  <si>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</si>
  <si>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</si>
  <si>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</si>
  <si>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</si>
  <si>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</si>
  <si>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</si>
  <si>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</si>
  <si>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</si>
  <si>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</si>
  <si>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</si>
  <si>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</si>
  <si>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</si>
  <si>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</si>
  <si>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</si>
  <si>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</si>
  <si>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</si>
  <si>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</si>
  <si>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</si>
  <si>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</si>
  <si>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</si>
  <si>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</si>
  <si>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</si>
  <si>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</si>
  <si>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</si>
  <si>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</si>
  <si>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</si>
  <si>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</si>
  <si>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</si>
  <si>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</si>
  <si>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</si>
  <si>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</si>
  <si>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</si>
  <si>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</si>
  <si>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</si>
  <si>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</si>
  <si>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</si>
  <si>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</si>
  <si>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</si>
  <si>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</si>
  <si>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</si>
  <si>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</si>
  <si>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</si>
  <si>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</si>
  <si>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</si>
  <si>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</si>
  <si>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</si>
  <si>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</si>
  <si>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</si>
  <si>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</si>
  <si>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</si>
  <si>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</si>
  <si>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</si>
  <si>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</si>
  <si>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</si>
  <si>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</si>
  <si>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</si>
  <si>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</si>
  <si>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</si>
  <si>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</si>
  <si>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</si>
  <si>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</si>
  <si>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</si>
  <si>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</si>
  <si>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</si>
  <si>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</si>
  <si>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</si>
  <si>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</si>
  <si>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</si>
  <si>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</si>
  <si>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</si>
  <si>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</si>
  <si>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</si>
  <si>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</si>
  <si>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</si>
  <si>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</si>
  <si>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</si>
  <si>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</si>
  <si>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</si>
  <si>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</si>
  <si>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</si>
  <si>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</si>
  <si>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</si>
  <si>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</si>
  <si>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</si>
  <si>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</si>
  <si>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</si>
  <si>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</si>
  <si>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</si>
  <si>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</si>
  <si>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</si>
  <si>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</si>
  <si>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</si>
  <si>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</si>
  <si>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</si>
  <si>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</si>
  <si>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</si>
  <si>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</si>
  <si>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</si>
  <si>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</si>
  <si>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</si>
  <si>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</si>
  <si>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</si>
  <si>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</si>
  <si>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</si>
  <si>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</si>
  <si>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</si>
  <si>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</si>
  <si>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</si>
  <si>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</si>
  <si>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</si>
  <si>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</si>
  <si>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</si>
  <si>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</si>
  <si>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</si>
  <si>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</si>
  <si>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</si>
  <si>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</si>
  <si>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</si>
  <si>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</si>
  <si>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</si>
  <si>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</si>
  <si>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</si>
  <si>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</si>
  <si>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</si>
  <si>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</si>
  <si>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</si>
  <si>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</si>
  <si>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</si>
  <si>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</si>
  <si>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</si>
  <si>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</si>
  <si>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</si>
  <si>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</si>
  <si>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</si>
  <si>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</si>
  <si>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</si>
  <si>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</si>
  <si>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</si>
  <si>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</si>
  <si>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</si>
  <si>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</si>
  <si>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</si>
  <si>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</si>
  <si>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</si>
  <si>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</si>
  <si>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</si>
  <si>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</si>
  <si>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</si>
  <si>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</si>
  <si>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</si>
  <si>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</si>
  <si>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</si>
  <si>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</si>
  <si>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</si>
  <si>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</si>
  <si>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</si>
  <si>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</si>
  <si>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</si>
  <si>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</si>
  <si>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</si>
  <si>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</si>
  <si>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</si>
  <si>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</si>
  <si>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</si>
  <si>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</si>
  <si>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</si>
  <si>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</si>
  <si>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</si>
  <si>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</si>
  <si>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</si>
  <si>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</si>
  <si>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</si>
  <si>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</si>
  <si>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</si>
  <si>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</si>
  <si>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</si>
  <si>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</si>
  <si>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</si>
  <si>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</si>
  <si>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</si>
  <si>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</si>
  <si>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</si>
  <si>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</si>
  <si>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</si>
  <si>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</si>
  <si>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</si>
  <si>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</si>
  <si>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</si>
  <si>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</si>
  <si>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</si>
  <si>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</si>
  <si>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</si>
  <si>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</si>
  <si>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</si>
  <si>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</si>
  <si>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</si>
  <si>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</si>
  <si>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</si>
  <si>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</si>
  <si>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</si>
  <si>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</si>
  <si>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</si>
  <si>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</si>
  <si>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</si>
  <si>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</si>
  <si>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</si>
  <si>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</si>
  <si>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</si>
  <si>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</si>
  <si>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</si>
  <si>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</si>
  <si>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</si>
  <si>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</si>
  <si>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</si>
  <si>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</si>
  <si>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</si>
  <si>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</si>
  <si>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</si>
  <si>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</si>
  <si>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</si>
  <si>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</si>
  <si>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</si>
  <si>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</si>
  <si>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</si>
  <si>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</si>
  <si>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</si>
  <si>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</si>
  <si>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</si>
  <si>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</si>
  <si>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</si>
  <si>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</si>
  <si>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</si>
  <si>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</si>
  <si>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</si>
  <si>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</si>
  <si>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</si>
  <si>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</si>
  <si>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</si>
  <si>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</si>
  <si>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</si>
  <si>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</si>
  <si>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</si>
  <si>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</si>
  <si>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</si>
  <si>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</si>
  <si>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</si>
  <si>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</si>
  <si>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</si>
  <si>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</si>
  <si>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</si>
  <si>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</si>
  <si>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</si>
  <si>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</si>
  <si>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</si>
  <si>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</si>
  <si>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</si>
  <si>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</si>
  <si>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</si>
  <si>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</si>
  <si>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</si>
  <si>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</si>
  <si>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</si>
  <si>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</si>
  <si>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</si>
  <si>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</si>
  <si>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</si>
  <si>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</si>
  <si>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</si>
  <si>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</si>
  <si>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</si>
  <si>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</si>
  <si>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</si>
  <si>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</si>
  <si>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</si>
  <si>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</si>
  <si>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</si>
  <si>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</si>
  <si>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</si>
  <si>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</si>
  <si>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</si>
  <si>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</si>
  <si>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</si>
  <si>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</si>
  <si>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</si>
  <si>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</si>
  <si>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</si>
  <si>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</si>
  <si>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</si>
  <si>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</si>
  <si>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</si>
  <si>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</si>
  <si>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</si>
  <si>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</si>
  <si>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</si>
  <si>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</si>
  <si>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</si>
  <si>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</si>
  <si>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</si>
  <si>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</si>
  <si>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</si>
  <si>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</si>
  <si>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</si>
  <si>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</si>
  <si>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</si>
  <si>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</si>
  <si>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</si>
  <si>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</si>
  <si>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</si>
  <si>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</si>
  <si>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</si>
  <si>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</si>
  <si>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</si>
  <si>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</si>
  <si>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</si>
  <si>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</si>
  <si>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</si>
  <si>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</si>
  <si>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</si>
  <si>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</si>
  <si>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</si>
  <si>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</si>
  <si>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</si>
  <si>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</si>
  <si>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</si>
  <si>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</si>
  <si>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</si>
  <si>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</si>
  <si>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</si>
  <si>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</si>
  <si>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</si>
  <si>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</si>
  <si>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</si>
  <si>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</si>
  <si>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</si>
  <si>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</si>
  <si>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</si>
  <si>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</si>
  <si>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</si>
  <si>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</si>
  <si>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</si>
  <si>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</si>
  <si>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</si>
  <si>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</si>
  <si>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</si>
  <si>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</si>
  <si>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</si>
  <si>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</si>
  <si>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</si>
  <si>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</si>
  <si>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</si>
  <si>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</si>
  <si>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</si>
  <si>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</si>
  <si>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</si>
  <si>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</si>
  <si>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</si>
  <si>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</si>
  <si>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</si>
  <si>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</si>
  <si>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</si>
  <si>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</si>
  <si>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</si>
  <si>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</si>
  <si>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</si>
  <si>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</si>
  <si>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</si>
  <si>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</si>
  <si>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</si>
  <si>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</si>
  <si>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</si>
  <si>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</si>
  <si>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</si>
  <si>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</si>
  <si>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</si>
  <si>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</si>
  <si>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</si>
  <si>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</si>
  <si>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</si>
  <si>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</si>
  <si>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</si>
  <si>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</si>
  <si>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</si>
  <si>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</si>
  <si>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</si>
  <si>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</si>
  <si>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</si>
  <si>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</si>
  <si>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</si>
  <si>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</si>
  <si>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</si>
  <si>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</si>
  <si>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</si>
  <si>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</si>
  <si>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</si>
  <si>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</si>
  <si>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</si>
  <si>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</si>
  <si>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</si>
  <si>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</si>
  <si>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</si>
  <si>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</si>
  <si>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</si>
  <si>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</si>
  <si>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</si>
  <si>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</si>
  <si>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</si>
  <si>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</si>
  <si>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</si>
  <si>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</si>
  <si>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</si>
  <si>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</si>
  <si>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</si>
  <si>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</si>
  <si>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</si>
  <si>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</si>
  <si>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</si>
  <si>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</si>
  <si>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</si>
  <si>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</si>
  <si>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</si>
  <si>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</si>
  <si>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</si>
  <si>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</si>
  <si>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</si>
  <si>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</si>
  <si>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</si>
  <si>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</si>
  <si>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</si>
  <si>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</si>
  <si>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</si>
  <si>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</si>
  <si>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</si>
  <si>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</si>
  <si>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</si>
  <si>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</si>
  <si>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</si>
  <si>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</si>
  <si>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</si>
  <si>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</si>
  <si>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</si>
  <si>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</si>
  <si>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</si>
  <si>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</si>
  <si>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</si>
  <si>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</si>
  <si>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</si>
  <si>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</si>
  <si>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</si>
  <si>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</si>
  <si>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</si>
  <si>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</si>
  <si>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</si>
  <si>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</si>
  <si>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</si>
  <si>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</si>
  <si>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</si>
  <si>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</si>
  <si>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</si>
  <si>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</si>
  <si>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</si>
  <si>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</si>
  <si>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</si>
  <si>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</si>
  <si>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</si>
  <si>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</si>
  <si>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</si>
  <si>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</si>
  <si>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</si>
  <si>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</si>
  <si>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</si>
  <si>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</si>
  <si>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</si>
  <si>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</si>
  <si>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</si>
  <si>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</si>
  <si>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</si>
  <si>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</si>
  <si>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</si>
  <si>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</si>
  <si>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</si>
  <si>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</si>
  <si>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</si>
  <si>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</si>
  <si>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</si>
  <si>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</si>
  <si>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</si>
  <si>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</si>
  <si>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</si>
  <si>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</si>
  <si>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</si>
  <si>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</si>
  <si>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</si>
  <si>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</si>
  <si>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</si>
  <si>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</si>
  <si>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</si>
  <si>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</si>
  <si>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</si>
  <si>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</si>
  <si>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</si>
  <si>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</si>
  <si>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</si>
  <si>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</si>
  <si>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</si>
  <si>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</si>
  <si>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</si>
  <si>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</si>
  <si>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</si>
  <si>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</si>
  <si>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</si>
  <si>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</si>
  <si>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</si>
  <si>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</si>
  <si>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</si>
  <si>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</si>
  <si>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</si>
  <si>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</si>
  <si>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</si>
  <si>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</si>
  <si>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</si>
  <si>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</si>
  <si>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</si>
  <si>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</si>
  <si>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</si>
  <si>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</si>
  <si>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</si>
  <si>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</si>
  <si>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</si>
  <si>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</si>
  <si>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</si>
  <si>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</si>
  <si>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</si>
  <si>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</si>
  <si>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</si>
  <si>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</si>
  <si>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</si>
  <si>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</si>
  <si>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</si>
  <si>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</si>
  <si>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</si>
  <si>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</si>
  <si>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</si>
  <si>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</si>
  <si>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</si>
  <si>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</si>
  <si>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</si>
  <si>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</si>
  <si>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</si>
  <si>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</si>
  <si>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</si>
  <si>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</si>
  <si>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</si>
  <si>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</si>
  <si>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</si>
  <si>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</si>
  <si>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</si>
  <si>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</si>
  <si>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</si>
  <si>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</si>
  <si>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</si>
  <si>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</si>
  <si>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</si>
  <si>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</si>
  <si>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</si>
  <si>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</si>
  <si>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</si>
  <si>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</si>
  <si>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</si>
  <si>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</si>
  <si>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</si>
  <si>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</si>
  <si>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</si>
  <si>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</si>
  <si>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</si>
  <si>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</si>
  <si>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</si>
  <si>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</si>
  <si>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</si>
  <si>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</si>
  <si>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</si>
  <si>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</si>
  <si>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</si>
  <si>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</si>
  <si>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</si>
  <si>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</si>
  <si>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</si>
  <si>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</si>
  <si>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</si>
  <si>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</si>
  <si>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</si>
  <si>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</si>
  <si>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</si>
  <si>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</si>
  <si>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</si>
  <si>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</si>
  <si>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</si>
  <si>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</si>
  <si>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</si>
  <si>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</si>
  <si>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</si>
  <si>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</si>
  <si>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</si>
  <si>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</si>
  <si>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</si>
  <si>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</si>
  <si>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</si>
  <si>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</si>
  <si>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</si>
  <si>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</si>
  <si>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</si>
  <si>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</si>
  <si>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</si>
  <si>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</si>
  <si>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</si>
  <si>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</si>
  <si>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</si>
  <si>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</si>
  <si>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</si>
  <si>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</si>
  <si>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</si>
  <si>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</si>
  <si>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</si>
  <si>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</si>
  <si>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</si>
  <si>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</si>
  <si>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</si>
  <si>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</si>
  <si>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</si>
  <si>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</si>
  <si>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</si>
  <si>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</si>
  <si>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</si>
  <si>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</si>
  <si>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</si>
  <si>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</si>
  <si>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</si>
  <si>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</si>
  <si>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</si>
  <si>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</si>
  <si>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</si>
  <si>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</si>
  <si>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</si>
  <si>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</si>
  <si>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</si>
  <si>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</si>
  <si>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</si>
  <si>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</si>
  <si>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</si>
  <si>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</si>
  <si>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</si>
  <si>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</si>
  <si>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</si>
  <si>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</si>
  <si>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</si>
  <si>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</si>
  <si>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</si>
  <si>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</si>
  <si>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</si>
  <si>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</si>
  <si>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</si>
  <si>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</si>
  <si>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</si>
  <si>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</si>
  <si>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</si>
  <si>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</si>
  <si>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</si>
  <si>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</si>
  <si>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</si>
  <si>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</si>
  <si>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</si>
  <si>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</si>
  <si>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</si>
  <si>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</si>
  <si>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</si>
  <si>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</si>
  <si>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</si>
  <si>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</si>
  <si>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</si>
  <si>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</si>
  <si>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</si>
  <si>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</si>
  <si>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</si>
  <si>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</si>
  <si>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</si>
  <si>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</si>
  <si>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</si>
  <si>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</si>
  <si>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</si>
  <si>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</si>
  <si>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</si>
  <si>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</si>
  <si>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</si>
  <si>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</si>
  <si>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</si>
  <si>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</si>
  <si>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</si>
  <si>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</si>
  <si>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</si>
  <si>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</si>
  <si>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</si>
  <si>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</si>
  <si>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</si>
  <si>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</si>
  <si>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</si>
  <si>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</si>
  <si>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</si>
  <si>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</si>
  <si>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</si>
  <si>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</si>
  <si>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</si>
  <si>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</si>
  <si>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</si>
  <si>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</si>
  <si>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</si>
  <si>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</si>
  <si>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</si>
  <si>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</si>
  <si>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</si>
  <si>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</si>
  <si>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</si>
  <si>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</si>
  <si>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</si>
  <si>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</si>
  <si>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</si>
  <si>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</si>
  <si>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</si>
  <si>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</si>
  <si>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</si>
  <si>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</si>
  <si>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</si>
  <si>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</si>
  <si>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</si>
  <si>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</si>
  <si>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</si>
  <si>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</si>
  <si>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</si>
  <si>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</si>
  <si>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</si>
  <si>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</si>
  <si>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</si>
  <si>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</si>
  <si>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</si>
  <si>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</si>
  <si>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</si>
  <si>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</si>
  <si>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</si>
  <si>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</si>
  <si>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</si>
  <si>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</si>
  <si>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</si>
  <si>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</si>
  <si>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</si>
  <si>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</si>
  <si>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</si>
  <si>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</si>
  <si>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</si>
  <si>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</si>
  <si>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</si>
  <si>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</si>
  <si>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</si>
  <si>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</si>
  <si>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</si>
  <si>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</si>
  <si>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</si>
  <si>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</si>
  <si>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</si>
  <si>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</si>
  <si>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</si>
  <si>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</si>
  <si>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</si>
  <si>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</si>
  <si>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</si>
  <si>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</si>
  <si>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</si>
  <si>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</si>
  <si>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</si>
  <si>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</si>
  <si>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</si>
  <si>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</si>
  <si>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</si>
  <si>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</si>
  <si>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</si>
  <si>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</si>
  <si>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</si>
  <si>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</si>
  <si>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</si>
  <si>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</si>
  <si>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</si>
  <si>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</si>
  <si>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</si>
  <si>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</si>
  <si>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</si>
  <si>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</si>
  <si>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</si>
  <si>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</si>
  <si>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</si>
  <si>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</si>
  <si>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</si>
  <si>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</si>
  <si>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</si>
  <si>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</si>
  <si>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</si>
  <si>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</si>
  <si>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</si>
  <si>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</si>
  <si>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</si>
  <si>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</si>
  <si>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</si>
  <si>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</si>
  <si>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</si>
  <si>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</si>
  <si>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</si>
  <si>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</si>
  <si>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</si>
  <si>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</si>
  <si>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</si>
  <si>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</si>
  <si>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</si>
  <si>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</si>
  <si>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</si>
  <si>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</si>
  <si>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</si>
  <si>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</si>
  <si>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</si>
  <si>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</si>
  <si>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</si>
  <si>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</si>
  <si>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</si>
  <si>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</si>
  <si>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</si>
  <si>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</si>
  <si>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</si>
  <si>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</si>
  <si>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</si>
  <si>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</si>
  <si>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</si>
  <si>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</si>
  <si>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</si>
  <si>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</si>
  <si>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</si>
  <si>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</si>
  <si>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</si>
  <si>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</si>
  <si>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</si>
  <si>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</si>
  <si>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</si>
  <si>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</si>
  <si>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</si>
  <si>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</si>
  <si>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</si>
  <si>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</si>
  <si>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</si>
  <si>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</si>
  <si>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</si>
  <si>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</si>
  <si>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</si>
  <si>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</si>
  <si>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</si>
  <si>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</si>
  <si>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</si>
  <si>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</si>
  <si>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</si>
  <si>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</si>
  <si>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</si>
  <si>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</si>
  <si>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</si>
  <si>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</si>
  <si>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</si>
  <si>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</si>
  <si>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</si>
  <si>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</si>
  <si>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</si>
  <si>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</si>
  <si>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</si>
  <si>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</si>
  <si>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</si>
  <si>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</si>
  <si>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</si>
  <si>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</si>
  <si>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</si>
  <si>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</si>
  <si>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</si>
  <si>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</si>
  <si>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</si>
  <si>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</si>
  <si>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</si>
  <si>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</si>
  <si>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</si>
  <si>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</si>
  <si>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</si>
  <si>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</si>
  <si>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</si>
  <si>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</si>
  <si>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</si>
  <si>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</si>
  <si>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</si>
  <si>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</si>
  <si>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</si>
  <si>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</si>
  <si>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</si>
  <si>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</si>
  <si>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</si>
  <si>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</si>
  <si>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</si>
  <si>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</si>
  <si>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</si>
  <si>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</si>
  <si>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</si>
  <si>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</si>
  <si>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</si>
  <si>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</si>
  <si>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</si>
  <si>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</si>
  <si>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</si>
  <si>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</si>
  <si>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</si>
  <si>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</si>
  <si>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</si>
  <si>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</si>
  <si>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</si>
  <si>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</si>
  <si>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</si>
  <si>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</si>
  <si>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</si>
  <si>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</si>
  <si>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</si>
  <si>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</si>
  <si>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</si>
  <si>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</si>
  <si>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</si>
  <si>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</si>
  <si>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</si>
  <si>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</si>
  <si>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</si>
  <si>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</si>
  <si>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</si>
  <si>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</si>
  <si>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</si>
  <si>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</si>
  <si>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</si>
  <si>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</si>
  <si>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</si>
  <si>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</si>
  <si>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</si>
  <si>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</si>
  <si>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</si>
  <si>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</si>
  <si>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</si>
  <si>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</si>
  <si>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</si>
  <si>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</si>
  <si>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</si>
  <si>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</si>
  <si>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</si>
  <si>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</si>
  <si>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</si>
  <si>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</si>
  <si>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</si>
  <si>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</si>
  <si>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</si>
  <si>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</si>
  <si>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</si>
  <si>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</si>
  <si>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</si>
  <si>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</si>
  <si>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</si>
  <si>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</si>
  <si>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</si>
  <si>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</si>
  <si>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</si>
  <si>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</si>
  <si>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</si>
  <si>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</si>
  <si>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</si>
  <si>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</si>
  <si>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</si>
  <si>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</si>
  <si>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</si>
  <si>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</si>
  <si>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</si>
  <si>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</si>
  <si>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</si>
  <si>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</si>
  <si>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</si>
  <si>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</si>
  <si>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</si>
  <si>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</si>
  <si>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</si>
  <si>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</si>
  <si>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</si>
  <si>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</si>
  <si>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</si>
  <si>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</si>
  <si>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</si>
  <si>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</si>
  <si>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</si>
  <si>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</si>
  <si>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</si>
  <si>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</si>
  <si>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</si>
  <si>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</si>
  <si>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</si>
  <si>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</si>
  <si>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</si>
  <si>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</si>
  <si>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</si>
  <si>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</si>
  <si>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</si>
  <si>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</si>
  <si>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</si>
  <si>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</si>
  <si>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</si>
  <si>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</si>
  <si>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</si>
  <si>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</si>
  <si>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</si>
  <si>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</si>
  <si>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</si>
  <si>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</si>
  <si>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</si>
  <si>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</si>
  <si>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</si>
  <si>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</si>
  <si>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</si>
  <si>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</si>
  <si>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</si>
  <si>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</si>
  <si>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</si>
  <si>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</si>
  <si>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</si>
  <si>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</si>
  <si>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</si>
  <si>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</si>
  <si>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</si>
  <si>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</si>
  <si>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</si>
  <si>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</si>
  <si>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</si>
  <si>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</si>
  <si>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</si>
  <si>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</si>
  <si>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</si>
  <si>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</si>
  <si>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</si>
  <si>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</si>
  <si>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</si>
  <si>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</si>
  <si>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</si>
  <si>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</si>
  <si>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</si>
  <si>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</si>
  <si>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</si>
  <si>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</si>
  <si>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</si>
  <si>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</si>
  <si>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</si>
  <si>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</si>
  <si>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</si>
  <si>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</si>
  <si>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</si>
  <si>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</si>
  <si>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</si>
  <si>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</si>
  <si>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</si>
  <si>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</si>
  <si>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</si>
  <si>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</si>
  <si>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</si>
  <si>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</si>
  <si>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</si>
  <si>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</si>
  <si>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</si>
  <si>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</si>
  <si>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</si>
  <si>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</si>
  <si>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</si>
  <si>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</si>
  <si>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</si>
  <si>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</si>
  <si>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</si>
  <si>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</si>
  <si>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</si>
  <si>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</si>
  <si>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</si>
  <si>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</si>
  <si>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</si>
  <si>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</si>
  <si>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</si>
  <si>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</si>
  <si>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</si>
  <si>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</si>
  <si>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</si>
  <si>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</si>
  <si>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</si>
  <si>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</si>
  <si>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</si>
  <si>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</si>
  <si>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</si>
  <si>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</si>
  <si>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</si>
  <si>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</si>
  <si>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</si>
  <si>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</si>
  <si>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</si>
  <si>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</si>
  <si>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</si>
  <si>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</si>
  <si>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</si>
  <si>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</si>
  <si>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</si>
  <si>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</si>
  <si>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</si>
  <si>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</si>
  <si>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</si>
  <si>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</si>
  <si>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</si>
  <si>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</si>
  <si>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</si>
  <si>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</si>
  <si>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</si>
  <si>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</si>
  <si>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</si>
  <si>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</si>
  <si>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</si>
  <si>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</si>
  <si>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</si>
  <si>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</si>
  <si>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</si>
  <si>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</si>
  <si>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</si>
  <si>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</si>
  <si>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</si>
  <si>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</si>
  <si>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</si>
  <si>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</si>
  <si>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</si>
  <si>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</si>
  <si>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</si>
  <si>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</si>
  <si>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</si>
  <si>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</si>
  <si>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</si>
  <si>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</si>
  <si>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</si>
  <si>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</si>
  <si>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</si>
  <si>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</si>
  <si>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</si>
  <si>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</si>
  <si>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</si>
  <si>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</si>
  <si>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</si>
  <si>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</si>
  <si>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</si>
  <si>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</si>
  <si>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</si>
  <si>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</si>
  <si>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</si>
  <si>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</si>
  <si>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</si>
  <si>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</si>
  <si>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</si>
  <si>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</si>
  <si>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</si>
  <si>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</si>
  <si>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</si>
  <si>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</si>
  <si>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</si>
  <si>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</si>
  <si>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</si>
  <si>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</si>
  <si>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</si>
  <si>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</si>
  <si>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</si>
  <si>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</si>
  <si>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</si>
  <si>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</si>
  <si>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</si>
  <si>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</si>
  <si>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</si>
  <si>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</si>
  <si>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</si>
  <si>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</si>
  <si>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</si>
  <si>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</si>
  <si>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</si>
  <si>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</si>
  <si>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</si>
  <si>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</si>
  <si>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</si>
  <si>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</si>
  <si>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</si>
  <si>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</si>
  <si>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</si>
  <si>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</si>
  <si>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</si>
  <si>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</si>
  <si>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</si>
  <si>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</si>
  <si>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</si>
  <si>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</si>
  <si>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</si>
  <si>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</si>
  <si>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</si>
  <si>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</si>
  <si>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</si>
  <si>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</si>
  <si>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</si>
  <si>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</si>
  <si>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</si>
  <si>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</si>
  <si>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</si>
  <si>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</si>
  <si>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</si>
  <si>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</si>
  <si>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</si>
  <si>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</si>
  <si>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</si>
  <si>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</si>
  <si>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</si>
  <si>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</si>
  <si>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</si>
  <si>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</si>
  <si>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</si>
  <si>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</si>
  <si>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</si>
  <si>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</si>
  <si>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</si>
  <si>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</si>
  <si>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</si>
  <si>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</si>
  <si>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</si>
  <si>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</si>
  <si>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</si>
  <si>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</si>
  <si>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</si>
  <si>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</si>
  <si>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</si>
  <si>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</si>
  <si>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</si>
  <si>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</si>
  <si>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</si>
  <si>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</si>
  <si>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</si>
  <si>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</si>
  <si>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</si>
  <si>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</si>
  <si>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</si>
  <si>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</si>
  <si>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</si>
  <si>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</si>
  <si>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</si>
  <si>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</si>
  <si>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</si>
  <si>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</si>
  <si>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</si>
  <si>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</si>
  <si>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</si>
  <si>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</si>
  <si>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</si>
  <si>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</si>
  <si>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</si>
  <si>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</si>
  <si>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</si>
  <si>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</si>
  <si>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</si>
  <si>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</si>
  <si>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</si>
  <si>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</si>
  <si>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</si>
  <si>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</si>
  <si>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</si>
  <si>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</si>
  <si>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</si>
  <si>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</si>
  <si>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</si>
  <si>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</si>
  <si>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</si>
  <si>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</si>
  <si>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</si>
  <si>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</si>
  <si>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</si>
  <si>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</si>
  <si>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</si>
  <si>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</si>
  <si>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</si>
  <si>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</si>
  <si>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</si>
  <si>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</si>
  <si>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</si>
  <si>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</si>
  <si>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</si>
  <si>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</si>
  <si>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</si>
  <si>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</si>
  <si>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</si>
  <si>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</si>
  <si>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</si>
  <si>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</si>
  <si>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</si>
  <si>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</si>
  <si>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</si>
  <si>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</si>
  <si>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</si>
  <si>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</si>
  <si>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</si>
  <si>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</si>
  <si>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</si>
  <si>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</si>
  <si>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</si>
  <si>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</si>
  <si>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</si>
  <si>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</si>
  <si>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</si>
  <si>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</si>
  <si>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</si>
  <si>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</si>
  <si>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</si>
  <si>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</si>
  <si>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</si>
  <si>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</si>
  <si>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</si>
  <si>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</si>
  <si>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</si>
  <si>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</si>
  <si>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</si>
  <si>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</si>
  <si>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</si>
  <si>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</si>
  <si>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</si>
  <si>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</si>
  <si>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</si>
  <si>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</si>
  <si>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</si>
  <si>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</si>
  <si>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</si>
  <si>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</si>
  <si>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</si>
  <si>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</si>
  <si>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</si>
  <si>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</si>
  <si>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</si>
  <si>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</si>
  <si>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</si>
  <si>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</si>
  <si>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</si>
  <si>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</si>
  <si>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</si>
  <si>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</si>
  <si>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</si>
  <si>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</si>
  <si>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</si>
  <si>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</si>
  <si>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</si>
  <si>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</si>
  <si>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</si>
  <si>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</si>
  <si>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</si>
  <si>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</si>
  <si>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</si>
  <si>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</si>
  <si>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</si>
  <si>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</si>
  <si>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</si>
  <si>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</si>
  <si>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</si>
  <si>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</si>
  <si>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</si>
  <si>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</si>
  <si>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</si>
  <si>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</si>
  <si>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</si>
  <si>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</si>
  <si>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</si>
  <si>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</si>
  <si>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</si>
  <si>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</si>
  <si>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</si>
  <si>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</si>
  <si>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</si>
  <si>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</si>
  <si>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</si>
  <si>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</si>
  <si>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</si>
  <si>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</si>
  <si>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</si>
  <si>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</si>
  <si>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</si>
  <si>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</si>
  <si>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</si>
  <si>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</si>
  <si>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</si>
  <si>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</si>
  <si>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</si>
  <si>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</si>
  <si>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</si>
  <si>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</si>
  <si>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</si>
  <si>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</si>
  <si>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</si>
  <si>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</si>
  <si>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</si>
  <si>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</si>
  <si>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</si>
  <si>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</si>
  <si>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</si>
  <si>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</si>
  <si>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</si>
  <si>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</si>
  <si>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</si>
  <si>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</si>
  <si>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</si>
  <si>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</si>
  <si>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</si>
  <si>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</si>
  <si>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</si>
  <si>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</si>
  <si>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</si>
  <si>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</si>
  <si>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</si>
  <si>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</si>
  <si>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</si>
  <si>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</si>
  <si>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</si>
  <si>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</si>
  <si>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</si>
  <si>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</si>
  <si>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</si>
  <si>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</si>
  <si>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</si>
  <si>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</si>
  <si>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</si>
  <si>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</si>
  <si>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</si>
  <si>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</si>
  <si>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</si>
  <si>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</si>
  <si>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</si>
  <si>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</si>
  <si>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</si>
  <si>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</si>
  <si>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</si>
  <si>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</si>
  <si>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</si>
  <si>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</si>
  <si>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</si>
  <si>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</si>
  <si>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</si>
  <si>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</si>
  <si>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</si>
  <si>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</si>
  <si>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</si>
  <si>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</si>
  <si>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</si>
  <si>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</si>
  <si>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</si>
  <si>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</si>
  <si>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</si>
  <si>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</si>
  <si>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</si>
  <si>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</si>
  <si>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</si>
  <si>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</si>
  <si>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</si>
  <si>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</si>
  <si>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</si>
  <si>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</si>
  <si>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</si>
  <si>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</si>
  <si>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</si>
  <si>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</si>
  <si>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</si>
  <si>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</si>
  <si>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</si>
  <si>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</si>
  <si>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</si>
  <si>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</si>
  <si>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</si>
  <si>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</si>
  <si>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</si>
  <si>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</si>
  <si>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</si>
  <si>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</si>
  <si>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</si>
  <si>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</si>
  <si>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</si>
  <si>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</si>
  <si>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</si>
  <si>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</si>
  <si>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</si>
  <si>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</si>
  <si>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</si>
  <si>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</si>
  <si>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</si>
  <si>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</si>
  <si>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</si>
  <si>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</si>
  <si>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</si>
  <si>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</si>
  <si>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</si>
  <si>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</si>
  <si>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</si>
  <si>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</si>
  <si>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</si>
  <si>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</si>
  <si>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</si>
  <si>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</si>
  <si>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</si>
  <si>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</si>
  <si>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</si>
  <si>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</si>
  <si>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</si>
  <si>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</si>
  <si>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</si>
  <si>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</si>
  <si>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</si>
  <si>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</si>
  <si>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</si>
  <si>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</si>
  <si>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</si>
  <si>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</si>
  <si>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</si>
  <si>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</si>
  <si>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</si>
  <si>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</si>
  <si>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</si>
  <si>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</si>
  <si>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</si>
  <si>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</si>
  <si>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</si>
  <si>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</si>
  <si>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</si>
  <si>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</si>
  <si>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</si>
  <si>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</si>
  <si>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</si>
  <si>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</si>
  <si>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</si>
  <si>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</si>
  <si>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</si>
  <si>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</si>
  <si>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</si>
  <si>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</si>
  <si>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</si>
  <si>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</si>
  <si>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</si>
  <si>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</si>
  <si>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</si>
  <si>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</si>
  <si>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</si>
  <si>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</si>
  <si>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</si>
  <si>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</si>
  <si>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</si>
  <si>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</si>
  <si>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</si>
  <si>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</si>
  <si>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</si>
  <si>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</si>
  <si>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</si>
  <si>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</si>
  <si>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</si>
  <si>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</si>
  <si>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</si>
  <si>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</si>
  <si>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</si>
  <si>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</si>
  <si>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</si>
  <si>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</si>
  <si>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</si>
  <si>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</si>
  <si>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</si>
  <si>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</si>
  <si>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</si>
  <si>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</si>
  <si>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</si>
  <si>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</si>
  <si>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</si>
  <si>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</si>
  <si>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</si>
  <si>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</si>
  <si>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</si>
  <si>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</si>
  <si>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</si>
  <si>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</si>
  <si>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</si>
  <si>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</si>
  <si>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</si>
  <si>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</si>
  <si>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</si>
  <si>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</si>
  <si>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</si>
  <si>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</si>
  <si>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</si>
  <si>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</si>
  <si>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</si>
  <si>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</si>
  <si>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</si>
  <si>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</si>
  <si>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</si>
  <si>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</si>
  <si>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</si>
  <si>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</si>
  <si>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</si>
  <si>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</si>
  <si>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</si>
  <si>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</si>
  <si>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</si>
  <si>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</si>
  <si>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</si>
  <si>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</si>
  <si>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</si>
  <si>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</si>
  <si>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</si>
  <si>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</si>
  <si>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</si>
  <si>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</si>
  <si>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</si>
  <si>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</si>
  <si>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</si>
  <si>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</si>
  <si>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</si>
  <si>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</si>
  <si>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</si>
  <si>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</si>
  <si>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</si>
  <si>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</si>
  <si>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</si>
  <si>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</si>
  <si>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</si>
  <si>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</si>
  <si>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</si>
  <si>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</si>
  <si>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</si>
  <si>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</si>
  <si>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</si>
  <si>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</si>
  <si>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</si>
  <si>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</si>
  <si>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</si>
  <si>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</si>
  <si>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</si>
  <si>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</si>
  <si>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</si>
  <si>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</si>
  <si>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</si>
  <si>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</si>
  <si>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</si>
  <si>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</si>
  <si>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</si>
  <si>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</si>
  <si>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</si>
  <si>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</si>
  <si>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</si>
  <si>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</si>
  <si>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</si>
  <si>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</si>
  <si>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</si>
  <si>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</si>
  <si>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</si>
  <si>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</si>
  <si>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</si>
  <si>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</si>
  <si>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</si>
  <si>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</si>
  <si>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</si>
  <si>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</si>
  <si>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</si>
  <si>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</si>
  <si>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</si>
  <si>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</si>
  <si>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</si>
  <si>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</si>
  <si>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</si>
  <si>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</si>
  <si>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</si>
  <si>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</si>
  <si>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</si>
  <si>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</si>
  <si>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</si>
  <si>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</si>
  <si>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</si>
  <si>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</si>
  <si>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</si>
  <si>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</si>
  <si>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</si>
  <si>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</si>
  <si>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</si>
  <si>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</si>
  <si>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</si>
  <si>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</si>
  <si>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</si>
  <si>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</si>
  <si>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</si>
  <si>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</si>
  <si>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</si>
  <si>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</si>
  <si>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</si>
  <si>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</si>
  <si>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</si>
  <si>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</si>
  <si>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</si>
  <si>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</si>
  <si>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</si>
  <si>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</si>
  <si>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</si>
  <si>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</si>
  <si>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</si>
  <si>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</si>
  <si>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</si>
  <si>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</si>
  <si>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</si>
  <si>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</si>
  <si>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</si>
  <si>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</si>
  <si>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</si>
  <si>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</si>
  <si>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</si>
  <si>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</si>
  <si>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</si>
  <si>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</si>
  <si>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</si>
  <si>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</si>
  <si>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</si>
  <si>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</si>
  <si>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</si>
  <si>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</si>
  <si>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</si>
  <si>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</si>
  <si>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</si>
  <si>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</si>
  <si>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</si>
  <si>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</si>
  <si>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</si>
  <si>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</si>
  <si>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</si>
  <si>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</si>
  <si>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</si>
  <si>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</si>
  <si>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</si>
  <si>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</si>
  <si>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</si>
  <si>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</si>
  <si>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</si>
  <si>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</si>
  <si>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</si>
  <si>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</si>
  <si>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</si>
  <si>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</si>
  <si>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</si>
  <si>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</si>
  <si>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</si>
  <si>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</si>
  <si>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</si>
  <si>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</si>
  <si>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</si>
  <si>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</si>
  <si>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</si>
  <si>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</si>
  <si>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</si>
  <si>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</si>
  <si>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</si>
  <si>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</si>
  <si>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</si>
  <si>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</si>
  <si>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</si>
  <si>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</si>
  <si>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</si>
  <si>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</si>
  <si>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</si>
  <si>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</si>
  <si>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</si>
  <si>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</si>
  <si>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</si>
  <si>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</si>
  <si>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</si>
  <si>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</si>
  <si>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</si>
  <si>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</si>
  <si>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</si>
  <si>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</si>
  <si>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</si>
  <si>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</si>
  <si>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</si>
  <si>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</si>
  <si>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</si>
  <si>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</si>
  <si>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</si>
  <si>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</si>
  <si>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</si>
  <si>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</si>
  <si>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</si>
  <si>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</si>
  <si>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</si>
  <si>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</si>
  <si>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</si>
  <si>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</si>
  <si>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</si>
  <si>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</si>
  <si>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</si>
  <si>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</si>
  <si>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</si>
  <si>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</si>
  <si>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</si>
  <si>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</si>
  <si>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</si>
  <si>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</si>
  <si>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</si>
  <si>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</si>
  <si>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</si>
  <si>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</si>
  <si>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</si>
  <si>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</si>
  <si>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</si>
  <si>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</si>
  <si>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</si>
  <si>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</si>
  <si>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</si>
  <si>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</si>
  <si>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</si>
  <si>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</si>
  <si>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</si>
  <si>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</si>
  <si>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</si>
  <si>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</si>
  <si>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</si>
  <si>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</si>
  <si>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</si>
  <si>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</si>
  <si>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</si>
  <si>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</si>
  <si>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</si>
  <si>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</si>
  <si>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</si>
  <si>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</si>
  <si>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</si>
  <si>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</si>
  <si>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</si>
  <si>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</si>
  <si>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</si>
  <si>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</si>
  <si>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</si>
  <si>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</si>
  <si>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</si>
  <si>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</si>
  <si>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</si>
  <si>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</si>
  <si>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</si>
  <si>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</si>
  <si>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</si>
  <si>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</si>
  <si>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</si>
  <si>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</si>
  <si>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</si>
  <si>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</si>
  <si>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</si>
  <si>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</si>
  <si>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</si>
  <si>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</si>
  <si>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</si>
  <si>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</si>
  <si>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</si>
  <si>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</si>
  <si>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</si>
  <si>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</si>
  <si>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</si>
  <si>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</si>
  <si>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</si>
  <si>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</si>
  <si>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</si>
  <si>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</si>
  <si>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</si>
  <si>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</si>
  <si>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</si>
  <si>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</si>
  <si>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</si>
  <si>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</si>
  <si>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</si>
  <si>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</si>
  <si>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</si>
  <si>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</si>
  <si>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</si>
  <si>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</si>
  <si>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</si>
  <si>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</si>
  <si>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</si>
  <si>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</si>
  <si>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</si>
  <si>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</si>
  <si>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</si>
  <si>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</si>
  <si>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</si>
  <si>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</si>
  <si>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</si>
  <si>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</si>
  <si>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</si>
  <si>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</si>
  <si>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</si>
  <si>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</si>
  <si>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</si>
  <si>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</si>
  <si>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</si>
  <si>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</si>
  <si>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</si>
  <si>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</si>
  <si>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</si>
  <si>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</si>
  <si>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</si>
  <si>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</si>
  <si>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</si>
  <si>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</si>
  <si>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</si>
  <si>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</si>
  <si>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</si>
  <si>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</si>
  <si>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</si>
  <si>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</si>
  <si>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</si>
  <si>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</si>
  <si>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</si>
  <si>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</si>
  <si>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</si>
  <si>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</si>
  <si>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</si>
  <si>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</si>
  <si>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</si>
  <si>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</si>
  <si>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</si>
  <si>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</si>
  <si>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</si>
  <si>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</si>
  <si>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</si>
  <si>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</si>
  <si>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</si>
  <si>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</si>
  <si>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</si>
  <si>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</si>
  <si>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</si>
  <si>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</si>
  <si>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</si>
  <si>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</si>
  <si>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</si>
  <si>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</si>
  <si>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</si>
  <si>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</si>
  <si>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</si>
  <si>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</si>
  <si>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</si>
  <si>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</si>
  <si>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</si>
  <si>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</si>
  <si>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</si>
  <si>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</si>
  <si>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</si>
  <si>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</si>
  <si>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</si>
  <si>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</si>
  <si>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</si>
  <si>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</si>
  <si>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</si>
  <si>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</si>
  <si>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</si>
  <si>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</si>
  <si>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</si>
  <si>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</si>
  <si>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</si>
  <si>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</si>
  <si>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</si>
  <si>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</si>
  <si>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</si>
  <si>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</si>
  <si>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</si>
  <si>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</si>
  <si>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</si>
  <si>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</si>
  <si>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</si>
  <si>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</si>
  <si>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</si>
  <si>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</si>
  <si>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</si>
  <si>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</si>
  <si>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</si>
  <si>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</si>
  <si>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</si>
  <si>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</si>
  <si>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</si>
  <si>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</si>
  <si>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</si>
  <si>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</si>
  <si>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</si>
  <si>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</si>
  <si>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</si>
  <si>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</si>
  <si>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</si>
  <si>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</si>
  <si>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</si>
  <si>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</si>
  <si>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</si>
  <si>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</si>
  <si>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</si>
  <si>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</si>
  <si>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</si>
  <si>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</si>
  <si>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</si>
  <si>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</si>
  <si>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</si>
  <si>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</si>
  <si>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</si>
  <si>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</si>
  <si>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</si>
  <si>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</si>
  <si>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</si>
  <si>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</si>
  <si>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</si>
  <si>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</si>
  <si>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</si>
  <si>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</si>
  <si>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</si>
  <si>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</si>
  <si>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</si>
  <si>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</si>
  <si>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</si>
  <si>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</si>
  <si>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</si>
  <si>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</si>
  <si>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</si>
  <si>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</si>
  <si>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</si>
  <si>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</si>
  <si>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</si>
  <si>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</si>
  <si>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</si>
  <si>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</si>
  <si>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</si>
  <si>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</si>
  <si>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</si>
  <si>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</si>
  <si>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</si>
  <si>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</si>
  <si>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</si>
  <si>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</si>
  <si>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</si>
  <si>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</si>
  <si>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</si>
  <si>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</si>
  <si>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</si>
  <si>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</si>
  <si>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</si>
  <si>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</si>
  <si>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</si>
  <si>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</si>
  <si>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</si>
  <si>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</si>
  <si>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</si>
  <si>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</si>
  <si>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</si>
  <si>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</si>
  <si>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</si>
  <si>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</si>
  <si>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</si>
  <si>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</si>
  <si>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</si>
  <si>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</si>
  <si>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</si>
  <si>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</si>
  <si>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</si>
  <si>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</si>
  <si>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</si>
  <si>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</si>
  <si>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</si>
  <si>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</si>
  <si>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</si>
  <si>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</si>
  <si>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</si>
  <si>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</si>
  <si>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</si>
  <si>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</si>
  <si>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</si>
  <si>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</si>
  <si>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</si>
  <si>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</si>
  <si>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</si>
  <si>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</si>
  <si>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</si>
  <si>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</si>
  <si>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</si>
  <si>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</si>
  <si>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</si>
  <si>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</si>
  <si>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</si>
  <si>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</si>
  <si>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</si>
  <si>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</si>
  <si>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</si>
  <si>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</si>
  <si>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</si>
  <si>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</si>
  <si>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</si>
  <si>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</si>
  <si>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</si>
  <si>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</si>
  <si>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</si>
  <si>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</si>
  <si>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</si>
  <si>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</si>
  <si>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</si>
  <si>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</si>
  <si>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</si>
  <si>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</si>
  <si>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</si>
  <si>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</si>
  <si>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</si>
  <si>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</si>
  <si>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</si>
  <si>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</si>
  <si>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</si>
  <si>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</si>
  <si>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</si>
  <si>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</si>
  <si>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</si>
  <si>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</si>
  <si>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</si>
  <si>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</si>
  <si>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</si>
  <si>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</si>
  <si>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</si>
  <si>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</si>
  <si>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</si>
  <si>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</si>
  <si>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</si>
  <si>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</si>
  <si>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</si>
  <si>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</si>
  <si>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</si>
  <si>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</si>
  <si>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</si>
  <si>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</si>
  <si>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</si>
  <si>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</si>
  <si>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</si>
  <si>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</si>
  <si>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</si>
  <si>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</si>
  <si>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</si>
  <si>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</si>
  <si>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</si>
  <si>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</si>
  <si>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</si>
  <si>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</si>
  <si>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</si>
  <si>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</si>
  <si>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</si>
  <si>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</si>
  <si>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</si>
  <si>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</si>
  <si>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</si>
  <si>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</si>
  <si>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</si>
  <si>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</si>
  <si>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</si>
  <si>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</si>
  <si>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</si>
  <si>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</si>
  <si>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</si>
  <si>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</si>
  <si>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</si>
  <si>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</si>
  <si>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</si>
  <si>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</si>
  <si>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</si>
  <si>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</si>
  <si>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</si>
  <si>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</si>
  <si>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</si>
  <si>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</si>
  <si>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</si>
  <si>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</si>
  <si>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</si>
  <si>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</si>
  <si>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</si>
  <si>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</si>
  <si>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</si>
  <si>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</si>
  <si>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</si>
  <si>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</si>
  <si>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</si>
  <si>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</si>
  <si>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</si>
  <si>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</si>
  <si>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</si>
  <si>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</si>
  <si>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</si>
  <si>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</si>
  <si>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</si>
  <si>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</si>
  <si>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</si>
  <si>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</si>
  <si>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</si>
  <si>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</si>
  <si>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</si>
  <si>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</si>
  <si>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</si>
  <si>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</si>
  <si>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</si>
  <si>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</si>
  <si>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</si>
  <si>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</si>
  <si>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</si>
  <si>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</si>
  <si>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</si>
  <si>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</si>
  <si>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</si>
  <si>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</si>
  <si>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</si>
  <si>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</si>
  <si>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</si>
  <si>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</si>
  <si>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</si>
  <si>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</si>
  <si>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</si>
  <si>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</si>
  <si>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</si>
  <si>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</si>
  <si>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</si>
  <si>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</si>
  <si>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</si>
  <si>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</si>
  <si>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</si>
  <si>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</si>
  <si>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</si>
  <si>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</si>
  <si>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</si>
  <si>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</si>
  <si>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</si>
  <si>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</si>
  <si>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</si>
  <si>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</si>
  <si>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</si>
  <si>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</si>
  <si>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</si>
  <si>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</si>
  <si>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</si>
  <si>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</si>
  <si>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</si>
  <si>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</si>
  <si>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</si>
  <si>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</si>
  <si>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</si>
  <si>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</si>
  <si>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</si>
  <si>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</si>
  <si>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</si>
  <si>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</si>
  <si>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</si>
  <si>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</si>
  <si>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</si>
  <si>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</si>
  <si>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</si>
  <si>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</si>
  <si>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</si>
  <si>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</si>
  <si>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</si>
  <si>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</si>
  <si>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</si>
  <si>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</si>
  <si>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</si>
  <si>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</si>
  <si>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</si>
  <si>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</si>
  <si>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</si>
  <si>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</si>
  <si>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</si>
  <si>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</si>
  <si>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</si>
  <si>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</si>
  <si>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</si>
  <si>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</si>
  <si>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</si>
  <si>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</si>
  <si>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</si>
  <si>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</si>
  <si>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</si>
  <si>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</si>
  <si>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</si>
  <si>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</si>
  <si>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</si>
  <si>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</si>
  <si>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</si>
  <si>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</si>
  <si>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</si>
  <si>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</si>
  <si>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</si>
  <si>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</si>
  <si>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</si>
  <si>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</si>
  <si>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</si>
  <si>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</si>
  <si>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</si>
  <si>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</si>
  <si>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</si>
  <si>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</si>
  <si>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</si>
  <si>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</si>
  <si>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</si>
  <si>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</si>
  <si>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</si>
  <si>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</si>
  <si>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</si>
  <si>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</si>
  <si>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</si>
  <si>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</si>
  <si>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</si>
  <si>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</si>
  <si>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</si>
  <si>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</si>
  <si>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</si>
  <si>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</si>
  <si>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</si>
  <si>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</si>
  <si>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</si>
  <si>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</si>
  <si>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</si>
  <si>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</si>
  <si>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</si>
  <si>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</si>
  <si>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</si>
  <si>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</si>
  <si>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</si>
  <si>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</si>
  <si>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</si>
  <si>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</si>
  <si>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</si>
  <si>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</si>
  <si>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</si>
  <si>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</si>
  <si>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</si>
  <si>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</si>
  <si>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</si>
  <si>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</si>
  <si>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</si>
  <si>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</si>
  <si>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</si>
  <si>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</si>
  <si>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</si>
  <si>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</si>
  <si>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</si>
  <si>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</si>
  <si>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</si>
  <si>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</si>
  <si>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</si>
  <si>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</si>
  <si>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</si>
  <si>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</si>
  <si>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</si>
  <si>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</si>
  <si>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</si>
  <si>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</si>
  <si>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</si>
  <si>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</si>
  <si>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</si>
  <si>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</si>
  <si>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</si>
  <si>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</si>
  <si>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</si>
  <si>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</si>
  <si>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</si>
  <si>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</si>
  <si>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</si>
  <si>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</si>
  <si>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</si>
  <si>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</si>
  <si>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</si>
  <si>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</si>
  <si>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</si>
  <si>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</si>
  <si>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</si>
  <si>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</si>
  <si>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</si>
  <si>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</si>
  <si>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</si>
  <si>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</si>
  <si>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</si>
  <si>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</si>
  <si>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</si>
  <si>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</si>
  <si>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</si>
  <si>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</si>
  <si>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</si>
  <si>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</si>
  <si>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</si>
  <si>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</si>
  <si>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</si>
  <si>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</si>
  <si>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</si>
  <si>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</si>
  <si>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</si>
  <si>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</si>
  <si>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</si>
  <si>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</si>
  <si>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</si>
  <si>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</si>
  <si>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</si>
  <si>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</si>
  <si>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</si>
  <si>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</si>
  <si>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</si>
  <si>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</si>
  <si>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</si>
  <si>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</si>
  <si>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</si>
  <si>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</si>
  <si>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</si>
  <si>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</si>
  <si>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</si>
  <si>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</si>
  <si>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</si>
  <si>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</si>
  <si>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</si>
  <si>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</si>
  <si>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</si>
  <si>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</si>
  <si>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</si>
  <si>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</si>
  <si>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</si>
  <si>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</si>
  <si>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</si>
  <si>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</si>
  <si>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</si>
  <si>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</si>
  <si>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</si>
  <si>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</si>
  <si>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</si>
  <si>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</si>
  <si>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</si>
  <si>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</si>
  <si>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</si>
  <si>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</si>
  <si>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</si>
  <si>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</si>
  <si>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</si>
  <si>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</si>
  <si>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</si>
  <si>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</si>
  <si>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</si>
  <si>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</si>
  <si>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</si>
  <si>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</si>
  <si>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</si>
  <si>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</si>
  <si>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</si>
  <si>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</si>
  <si>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</si>
  <si>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</si>
  <si>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</si>
  <si>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</si>
  <si>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</si>
  <si>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</si>
  <si>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</si>
  <si>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</si>
  <si>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</si>
  <si>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</si>
  <si>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</si>
  <si>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</si>
  <si>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</si>
  <si>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</si>
  <si>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</si>
  <si>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</si>
  <si>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</si>
  <si>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</si>
  <si>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</si>
  <si>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</si>
  <si>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</si>
  <si>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</si>
  <si>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</si>
  <si>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</si>
  <si>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</si>
  <si>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</si>
  <si>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</si>
  <si>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</si>
  <si>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</si>
  <si>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</si>
  <si>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</si>
  <si>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</si>
  <si>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</si>
  <si>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</si>
  <si>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</si>
  <si>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</si>
  <si>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</si>
  <si>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</si>
  <si>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</si>
  <si>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</si>
  <si>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</si>
  <si>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</si>
  <si>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</si>
  <si>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</si>
  <si>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</si>
  <si>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</si>
  <si>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</si>
  <si>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</si>
  <si>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</si>
  <si>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</si>
  <si>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</si>
  <si>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</si>
  <si>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</si>
  <si>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</si>
  <si>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</si>
  <si>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</si>
  <si>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</si>
  <si>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</si>
  <si>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</si>
  <si>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</si>
  <si>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</si>
  <si>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</si>
  <si>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</si>
  <si>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</si>
  <si>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</si>
  <si>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</si>
  <si>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</si>
  <si>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</si>
  <si>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</si>
  <si>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</si>
  <si>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</si>
  <si>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</si>
  <si>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</si>
  <si>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</si>
  <si>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</si>
  <si>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</si>
  <si>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</si>
  <si>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</si>
  <si>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</si>
  <si>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</si>
  <si>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</si>
  <si>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</si>
  <si>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</si>
  <si>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</si>
  <si>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</si>
  <si>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</si>
  <si>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</si>
  <si>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</si>
  <si>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</si>
  <si>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</si>
  <si>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</si>
  <si>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</si>
  <si>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</si>
  <si>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</si>
  <si>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</si>
  <si>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</si>
  <si>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</si>
  <si>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</si>
  <si>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</si>
  <si>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</si>
  <si>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</si>
  <si>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</si>
  <si>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</si>
  <si>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</si>
  <si>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</si>
  <si>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</si>
  <si>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</si>
  <si>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</si>
  <si>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</si>
  <si>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</si>
  <si>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</si>
  <si>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</si>
  <si>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</si>
  <si>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</si>
  <si>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</si>
  <si>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</si>
  <si>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</si>
  <si>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</si>
  <si>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</si>
  <si>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</si>
  <si>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</si>
  <si>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</si>
  <si>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</si>
  <si>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</si>
  <si>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</si>
  <si>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</si>
  <si>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</si>
  <si>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</si>
  <si>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</si>
  <si>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</si>
  <si>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</si>
  <si>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</si>
  <si>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</si>
  <si>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</si>
  <si>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</si>
  <si>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</si>
  <si>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</si>
  <si>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</si>
  <si>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</si>
  <si>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</si>
  <si>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</si>
  <si>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</si>
  <si>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</si>
  <si>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</si>
  <si>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</si>
  <si>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</si>
  <si>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</si>
  <si>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</si>
  <si>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</si>
  <si>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</si>
  <si>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</si>
  <si>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</si>
  <si>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</si>
  <si>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</si>
  <si>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</si>
  <si>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</si>
  <si>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</si>
  <si>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</si>
  <si>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</si>
  <si>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</si>
  <si>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</si>
  <si>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</si>
  <si>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</si>
  <si>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</si>
  <si>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</si>
  <si>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</si>
  <si>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</si>
  <si>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</si>
  <si>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</si>
  <si>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</si>
  <si>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</si>
  <si>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</si>
  <si>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</si>
  <si>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</si>
  <si>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</si>
  <si>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</si>
  <si>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</si>
  <si>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</si>
  <si>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</si>
  <si>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</si>
  <si>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</si>
  <si>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</si>
  <si>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</si>
  <si>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</si>
  <si>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</si>
  <si>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</si>
  <si>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</si>
  <si>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</si>
  <si>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</si>
  <si>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</si>
  <si>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</si>
  <si>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</si>
  <si>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</si>
  <si>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</si>
  <si>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</si>
  <si>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</si>
  <si>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</si>
  <si>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</si>
  <si>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</si>
  <si>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</si>
  <si>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</si>
  <si>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</si>
  <si>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</si>
  <si>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</si>
  <si>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</si>
  <si>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</si>
  <si>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</si>
  <si>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</si>
  <si>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</si>
  <si>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</si>
  <si>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</si>
  <si>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</si>
  <si>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</si>
  <si>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</si>
  <si>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</si>
  <si>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</si>
  <si>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</si>
  <si>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</si>
  <si>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</si>
  <si>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</si>
  <si>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</si>
  <si>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</si>
  <si>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</si>
  <si>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</si>
  <si>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</si>
  <si>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</si>
  <si>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</si>
  <si>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</si>
  <si>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</si>
  <si>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</si>
  <si>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</si>
  <si>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</si>
  <si>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</si>
  <si>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</si>
  <si>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</si>
  <si>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</si>
  <si>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</si>
  <si>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</si>
  <si>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</si>
  <si>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</si>
  <si>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</si>
  <si>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</si>
  <si>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</si>
  <si>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</si>
  <si>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</si>
  <si>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</si>
  <si>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</si>
  <si>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</si>
  <si>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</si>
  <si>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</si>
  <si>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</si>
  <si>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</si>
  <si>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</si>
  <si>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</si>
  <si>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</si>
  <si>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</si>
  <si>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</si>
  <si>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</si>
  <si>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</si>
  <si>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</si>
  <si>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</si>
  <si>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</si>
  <si>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</si>
  <si>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</si>
  <si>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</si>
  <si>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</si>
  <si>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</si>
  <si>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</si>
  <si>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</si>
  <si>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</si>
  <si>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</si>
  <si>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</si>
  <si>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</si>
  <si>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</si>
  <si>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</si>
  <si>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</si>
  <si>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</si>
  <si>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</si>
  <si>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</si>
  <si>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</si>
  <si>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</si>
  <si>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</si>
  <si>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</si>
  <si>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</si>
  <si>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</si>
  <si>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</si>
  <si>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</si>
  <si>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</si>
  <si>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</si>
  <si>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</si>
  <si>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</si>
  <si>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</si>
  <si>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</si>
  <si>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</si>
  <si>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</si>
  <si>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</si>
  <si>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</si>
  <si>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</si>
  <si>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</si>
  <si>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</si>
  <si>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</si>
  <si>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</si>
  <si>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</si>
  <si>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</si>
  <si>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</si>
  <si>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</si>
  <si>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</si>
  <si>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</si>
  <si>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</si>
  <si>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</si>
  <si>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</si>
  <si>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</si>
  <si>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</si>
  <si>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</si>
  <si>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</si>
  <si>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</si>
  <si>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</si>
  <si>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</si>
  <si>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</si>
  <si>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</si>
  <si>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</si>
  <si>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</si>
  <si>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</si>
  <si>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</si>
  <si>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</si>
  <si>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</si>
  <si>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</si>
  <si>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</si>
  <si>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</si>
  <si>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</si>
  <si>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</si>
  <si>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</si>
  <si>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</si>
  <si>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</si>
  <si>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</si>
  <si>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</si>
  <si>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</si>
  <si>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</si>
  <si>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</si>
  <si>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</si>
  <si>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</si>
  <si>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</si>
  <si>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</si>
  <si>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</si>
  <si>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</si>
  <si>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</si>
  <si>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</si>
  <si>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</si>
  <si>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</si>
  <si>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</si>
  <si>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</si>
  <si>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</si>
  <si>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</si>
  <si>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</si>
  <si>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</si>
  <si>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</si>
  <si>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</si>
  <si>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</si>
  <si>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</si>
  <si>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</si>
  <si>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</si>
  <si>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</si>
  <si>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</si>
  <si>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</si>
  <si>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</si>
  <si>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</si>
  <si>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</si>
  <si>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</si>
  <si>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</si>
  <si>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</si>
  <si>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</si>
  <si>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</si>
  <si>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</si>
  <si>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</si>
  <si>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</si>
  <si>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</si>
  <si>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</si>
  <si>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</si>
  <si>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</si>
  <si>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</si>
  <si>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</si>
  <si>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</si>
  <si>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</si>
  <si>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</si>
  <si>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</si>
  <si>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</si>
  <si>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</si>
  <si>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</si>
  <si>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</si>
  <si>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</si>
  <si>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</si>
  <si>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</si>
  <si>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</si>
  <si>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</si>
  <si>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</si>
  <si>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</si>
  <si>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</si>
  <si>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</si>
  <si>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</si>
  <si>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</si>
  <si>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</si>
  <si>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</si>
  <si>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</si>
  <si>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</si>
  <si>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</si>
  <si>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</si>
  <si>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</si>
  <si>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</si>
  <si>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</si>
  <si>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</si>
  <si>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</si>
  <si>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</si>
  <si>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</si>
  <si>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</si>
  <si>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</si>
  <si>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</si>
  <si>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</si>
  <si>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</si>
  <si>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</si>
  <si>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</si>
  <si>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</si>
  <si>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</si>
  <si>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</si>
  <si>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</si>
  <si>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</si>
  <si>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</si>
  <si>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</si>
  <si>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</si>
  <si>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</si>
  <si>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</si>
  <si>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</si>
  <si>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</si>
  <si>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</si>
  <si>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</si>
  <si>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</si>
  <si>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</si>
  <si>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</si>
  <si>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</si>
  <si>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</si>
  <si>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</si>
  <si>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</si>
  <si>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</si>
  <si>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</si>
  <si>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</si>
  <si>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</si>
  <si>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</si>
  <si>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</si>
  <si>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</si>
  <si>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</si>
  <si>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</si>
  <si>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</si>
  <si>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</si>
  <si>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</si>
  <si>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</si>
  <si>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</si>
  <si>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</si>
  <si>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</si>
  <si>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</si>
  <si>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</si>
  <si>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</si>
  <si>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</si>
  <si>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</si>
  <si>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</si>
  <si>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</si>
  <si>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</si>
  <si>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</si>
  <si>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</si>
  <si>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</si>
  <si>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</si>
  <si>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</si>
  <si>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</si>
  <si>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</si>
  <si>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</si>
  <si>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</si>
  <si>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</si>
  <si>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</si>
  <si>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</si>
  <si>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</si>
  <si>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</si>
  <si>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</si>
  <si>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</si>
  <si>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</si>
  <si>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</si>
  <si>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</si>
  <si>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</si>
  <si>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</si>
  <si>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</si>
  <si>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</si>
  <si>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</si>
  <si>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</si>
  <si>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</si>
  <si>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</si>
  <si>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</si>
  <si>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</si>
  <si>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</si>
  <si>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</si>
  <si>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</si>
  <si>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</si>
  <si>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</si>
  <si>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</si>
  <si>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</si>
  <si>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</si>
  <si>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</si>
  <si>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</si>
  <si>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</si>
  <si>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</si>
  <si>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</si>
  <si>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</si>
  <si>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</si>
  <si>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</si>
  <si>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</si>
  <si>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</si>
  <si>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</si>
  <si>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</si>
  <si>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</si>
  <si>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</si>
  <si>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</si>
  <si>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</si>
  <si>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</si>
  <si>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</si>
  <si>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</si>
  <si>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</si>
  <si>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</si>
  <si>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</si>
  <si>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</si>
  <si>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</si>
  <si>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</si>
  <si>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</si>
  <si>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</si>
  <si>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</si>
  <si>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</si>
  <si>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</si>
  <si>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</si>
  <si>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</si>
  <si>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</si>
  <si>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</si>
  <si>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</si>
  <si>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</si>
  <si>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</si>
  <si>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</si>
  <si>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</si>
  <si>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</si>
  <si>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</si>
  <si>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</si>
  <si>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</si>
  <si>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</si>
  <si>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</si>
  <si>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</si>
  <si>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</si>
  <si>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</si>
  <si>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</si>
  <si>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</si>
  <si>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</si>
  <si>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</si>
  <si>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</si>
  <si>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</si>
  <si>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</si>
  <si>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</si>
  <si>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</si>
  <si>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</si>
  <si>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</si>
  <si>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</si>
  <si>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</si>
  <si>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</si>
  <si>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</si>
  <si>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</si>
  <si>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</si>
  <si>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</si>
  <si>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</si>
  <si>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</si>
  <si>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</si>
  <si>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</si>
  <si>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</si>
  <si>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</si>
  <si>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</si>
  <si>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</si>
  <si>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</si>
  <si>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</si>
  <si>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</si>
  <si>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</si>
  <si>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</si>
  <si>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</si>
  <si>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</si>
  <si>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</si>
  <si>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</si>
  <si>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</si>
  <si>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</si>
  <si>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</si>
  <si>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</si>
  <si>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</si>
  <si>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</si>
  <si>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</si>
  <si>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</si>
  <si>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</si>
  <si>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</si>
  <si>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</si>
  <si>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</si>
  <si>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</si>
  <si>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</si>
  <si>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</si>
  <si>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</si>
  <si>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</si>
  <si>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</si>
  <si>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</si>
  <si>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</si>
  <si>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</si>
  <si>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</si>
  <si>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</si>
  <si>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</si>
  <si>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</si>
  <si>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</si>
  <si>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</si>
  <si>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</si>
  <si>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</si>
  <si>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</si>
  <si>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</si>
  <si>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</si>
  <si>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</si>
  <si>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</si>
  <si>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</si>
  <si>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</si>
  <si>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</si>
  <si>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</si>
  <si>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</si>
  <si>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</si>
  <si>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</si>
  <si>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</si>
  <si>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</si>
  <si>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</si>
  <si>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</si>
  <si>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</si>
  <si>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</si>
  <si>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</si>
  <si>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</si>
  <si>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</si>
  <si>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</si>
  <si>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</si>
  <si>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</si>
  <si>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</si>
  <si>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</si>
  <si>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</si>
  <si>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</si>
  <si>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</si>
  <si>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</si>
  <si>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</si>
  <si>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</si>
  <si>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</si>
  <si>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</si>
  <si>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</si>
  <si>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</si>
  <si>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</si>
  <si>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</si>
  <si>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</si>
  <si>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</si>
  <si>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</si>
  <si>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</si>
  <si>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</si>
  <si>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</si>
  <si>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</si>
  <si>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</si>
  <si>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</si>
  <si>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</si>
  <si>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</si>
  <si>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</si>
  <si>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</si>
  <si>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</si>
  <si>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</si>
  <si>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</si>
  <si>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</si>
  <si>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</si>
  <si>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</si>
  <si>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</si>
  <si>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</si>
  <si>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</si>
  <si>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</si>
  <si>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</si>
  <si>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</si>
  <si>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</si>
  <si>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</si>
  <si>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</si>
  <si>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</si>
  <si>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</si>
  <si>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</si>
  <si>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</si>
  <si>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</si>
  <si>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</si>
  <si>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</si>
  <si>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</si>
  <si>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</si>
  <si>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</si>
  <si>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</si>
  <si>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</si>
  <si>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</si>
  <si>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</si>
  <si>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</si>
  <si>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</si>
  <si>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</si>
  <si>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</si>
  <si>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</si>
  <si>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</si>
  <si>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</si>
  <si>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</si>
  <si>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</si>
  <si>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</si>
  <si>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</si>
  <si>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</si>
  <si>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</si>
  <si>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</si>
  <si>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</si>
  <si>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</si>
  <si>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</si>
  <si>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</si>
  <si>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</si>
  <si>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</si>
  <si>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</si>
  <si>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</si>
  <si>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</si>
  <si>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</si>
  <si>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</si>
  <si>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</si>
  <si>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</si>
  <si>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</si>
  <si>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</si>
  <si>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</si>
  <si>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</si>
  <si>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</si>
  <si>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</si>
  <si>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</si>
  <si>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</si>
  <si>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</si>
  <si>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</si>
  <si>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</si>
  <si>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</si>
  <si>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</si>
  <si>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</si>
  <si>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</si>
  <si>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</si>
  <si>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</si>
  <si>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</si>
  <si>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</si>
  <si>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</si>
  <si>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</si>
  <si>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</si>
  <si>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</si>
  <si>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</si>
  <si>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</si>
  <si>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</si>
  <si>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</si>
  <si>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</si>
  <si>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</si>
  <si>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</si>
  <si>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</si>
  <si>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</si>
  <si>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</si>
  <si>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</si>
  <si>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</si>
  <si>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</si>
  <si>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</si>
  <si>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</si>
  <si>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</si>
  <si>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</si>
  <si>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</si>
  <si>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</si>
  <si>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</si>
  <si>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</si>
  <si>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</si>
  <si>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</si>
  <si>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</si>
  <si>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</si>
  <si>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</si>
  <si>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</si>
  <si>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</si>
  <si>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</si>
  <si>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</si>
  <si>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</si>
  <si>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</si>
  <si>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</si>
  <si>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</si>
  <si>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</si>
  <si>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</si>
  <si>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</si>
  <si>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</si>
  <si>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</si>
  <si>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</si>
  <si>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</si>
  <si>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</si>
  <si>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</si>
  <si>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</si>
  <si>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</si>
  <si>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</si>
  <si>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</si>
  <si>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</si>
  <si>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</si>
  <si>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</si>
  <si>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</si>
  <si>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</si>
  <si>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</si>
  <si>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</si>
  <si>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</si>
  <si>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</si>
  <si>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</si>
  <si>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</si>
  <si>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</si>
  <si>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</si>
  <si>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</si>
  <si>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</si>
  <si>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</si>
  <si>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</si>
  <si>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</si>
  <si>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</si>
  <si>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</si>
  <si>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</si>
  <si>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</si>
  <si>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</si>
  <si>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</si>
  <si>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</si>
  <si>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</si>
  <si>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</si>
  <si>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</si>
  <si>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</si>
  <si>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</si>
  <si>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</si>
  <si>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</si>
  <si>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</si>
  <si>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</si>
  <si>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</si>
  <si>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</si>
  <si>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</si>
  <si>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</si>
  <si>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</si>
  <si>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</si>
  <si>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</si>
  <si>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</si>
  <si>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</si>
  <si>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</si>
  <si>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</si>
  <si>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</si>
  <si>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</si>
  <si>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</si>
  <si>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</si>
  <si>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</si>
  <si>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</si>
  <si>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</si>
  <si>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</si>
  <si>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</si>
  <si>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</si>
  <si>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</si>
  <si>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</si>
  <si>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</si>
  <si>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</si>
  <si>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</si>
  <si>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</si>
  <si>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</si>
  <si>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</si>
  <si>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</si>
  <si>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</si>
  <si>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</si>
  <si>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</si>
  <si>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</si>
  <si>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</si>
  <si>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</si>
  <si>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</si>
  <si>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</si>
  <si>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</si>
  <si>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</si>
  <si>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</si>
  <si>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</si>
  <si>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</si>
  <si>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</si>
  <si>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</si>
  <si>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</si>
  <si>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</si>
  <si>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</si>
  <si>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</si>
  <si>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</si>
  <si>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</si>
  <si>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</si>
  <si>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</si>
  <si>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</si>
  <si>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</si>
  <si>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</si>
  <si>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</si>
  <si>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</si>
  <si>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</si>
  <si>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</si>
  <si>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</si>
  <si>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</si>
  <si>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</si>
  <si>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</si>
  <si>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</si>
  <si>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</si>
  <si>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</si>
  <si>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</si>
  <si>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</si>
  <si>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</si>
  <si>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</si>
  <si>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</si>
  <si>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</si>
  <si>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</si>
  <si>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</si>
  <si>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</si>
  <si>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</si>
  <si>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</si>
  <si>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</si>
  <si>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</si>
  <si>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</si>
  <si>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</si>
  <si>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</si>
  <si>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</si>
  <si>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</si>
  <si>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</si>
  <si>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</si>
  <si>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</si>
  <si>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</si>
  <si>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</si>
  <si>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</si>
  <si>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</si>
  <si>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</si>
  <si>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</si>
  <si>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</si>
  <si>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</si>
  <si>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</si>
  <si>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</si>
  <si>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</si>
  <si>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</si>
  <si>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</si>
  <si>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</si>
  <si>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</si>
  <si>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</si>
  <si>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</si>
  <si>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</si>
  <si>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</si>
  <si>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</si>
  <si>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</si>
  <si>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</si>
  <si>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</si>
  <si>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</si>
  <si>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</si>
  <si>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</si>
  <si>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</si>
  <si>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</si>
  <si>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</si>
  <si>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</si>
  <si>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</si>
  <si>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</si>
  <si>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</si>
  <si>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</si>
  <si>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</si>
  <si>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</si>
  <si>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</si>
  <si>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</si>
  <si>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</si>
  <si>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</si>
  <si>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</si>
  <si>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</si>
  <si>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</si>
  <si>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</si>
  <si>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</si>
  <si>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</si>
  <si>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</si>
  <si>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</si>
  <si>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</si>
  <si>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</si>
  <si>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</si>
  <si>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</si>
  <si>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</si>
  <si>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</si>
  <si>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</si>
  <si>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</si>
  <si>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</si>
  <si>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</si>
  <si>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</si>
  <si>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</si>
  <si>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</si>
  <si>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</si>
  <si>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</si>
  <si>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</si>
  <si>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</si>
  <si>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</si>
  <si>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</si>
  <si>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</si>
  <si>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</si>
  <si>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</si>
  <si>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</si>
  <si>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</si>
  <si>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</si>
  <si>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</si>
  <si>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</si>
  <si>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</si>
  <si>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</si>
  <si>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</si>
  <si>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</si>
  <si>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</si>
  <si>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</si>
  <si>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</si>
  <si>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</si>
  <si>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</si>
  <si>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</si>
  <si>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</si>
  <si>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</si>
  <si>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</si>
  <si>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</si>
  <si>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</si>
  <si>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</si>
  <si>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</si>
  <si>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</si>
  <si>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</si>
  <si>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</si>
  <si>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</si>
  <si>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</si>
  <si>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</si>
  <si>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</si>
  <si>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</si>
  <si>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</si>
  <si>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</si>
  <si>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</si>
  <si>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</si>
  <si>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</si>
  <si>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</si>
  <si>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</si>
  <si>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</si>
  <si>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</si>
  <si>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</si>
  <si>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</si>
  <si>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</si>
  <si>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</si>
  <si>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</si>
  <si>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</si>
  <si>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</si>
  <si>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</si>
  <si>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</si>
  <si>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</si>
  <si>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</si>
  <si>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</si>
  <si>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</si>
  <si>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</si>
  <si>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</si>
  <si>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</si>
  <si>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</si>
  <si>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</si>
  <si>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</si>
  <si>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</si>
  <si>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</si>
  <si>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</si>
  <si>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</si>
  <si>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</si>
  <si>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</si>
  <si>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</si>
  <si>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</si>
  <si>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</si>
  <si>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</si>
  <si>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</si>
  <si>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</si>
  <si>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</si>
  <si>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</si>
  <si>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</si>
  <si>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</si>
  <si>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</si>
  <si>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</si>
  <si>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</si>
  <si>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</si>
  <si>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</si>
  <si>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</si>
  <si>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</si>
  <si>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</si>
  <si>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</si>
  <si>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</si>
  <si>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</si>
  <si>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</si>
  <si>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</si>
  <si>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</si>
  <si>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</si>
  <si>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</si>
  <si>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</si>
  <si>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</si>
  <si>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</si>
  <si>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</si>
  <si>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</si>
  <si>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</si>
  <si>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</si>
  <si>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</si>
  <si>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</si>
  <si>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</si>
  <si>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</si>
  <si>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</si>
  <si>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</si>
  <si>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</si>
  <si>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</si>
  <si>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</si>
  <si>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</si>
  <si>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</si>
  <si>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</si>
  <si>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</si>
  <si>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</si>
  <si>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</si>
  <si>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</si>
  <si>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</si>
  <si>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</si>
  <si>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</si>
  <si>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</si>
  <si>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</si>
  <si>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</si>
  <si>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</si>
  <si>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</si>
  <si>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</si>
  <si>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</si>
  <si>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</si>
  <si>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</si>
  <si>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</si>
  <si>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</si>
  <si>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</si>
  <si>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</si>
  <si>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</si>
  <si>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</si>
  <si>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</si>
  <si>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</si>
  <si>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</si>
  <si>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</si>
  <si>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</si>
  <si>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</si>
  <si>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</si>
  <si>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</si>
  <si>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</si>
  <si>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</si>
  <si>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</si>
  <si>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</si>
  <si>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</si>
  <si>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</si>
  <si>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</si>
  <si>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</si>
  <si>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</si>
  <si>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</si>
  <si>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</si>
  <si>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</si>
  <si>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</si>
  <si>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</si>
  <si>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</si>
  <si>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</si>
  <si>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</si>
  <si>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</si>
  <si>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</si>
  <si>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</si>
  <si>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</si>
  <si>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</si>
  <si>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</si>
  <si>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</si>
  <si>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</si>
  <si>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</si>
  <si>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</si>
  <si>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</si>
  <si>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</si>
  <si>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</si>
  <si>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</si>
  <si>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</si>
  <si>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</si>
  <si>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</si>
  <si>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</si>
  <si>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</si>
  <si>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</si>
  <si>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</si>
  <si>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</si>
  <si>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</si>
  <si>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</si>
  <si>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</si>
  <si>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</si>
  <si>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</si>
  <si>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</si>
  <si>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</si>
  <si>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</si>
  <si>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</si>
  <si>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</si>
  <si>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</si>
  <si>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</si>
  <si>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</si>
  <si>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</si>
  <si>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</si>
  <si>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</si>
  <si>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</si>
  <si>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</si>
  <si>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</si>
  <si>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</si>
  <si>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</si>
  <si>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</si>
  <si>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</si>
  <si>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</si>
  <si>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</si>
  <si>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</si>
  <si>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</si>
  <si>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</si>
  <si>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</si>
  <si>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</si>
  <si>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</si>
  <si>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</si>
  <si>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</si>
  <si>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</si>
  <si>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</si>
  <si>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</si>
  <si>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</si>
  <si>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</si>
  <si>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</si>
  <si>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</si>
  <si>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</si>
  <si>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</si>
  <si>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</si>
  <si>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</si>
  <si>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</si>
  <si>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</si>
  <si>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</si>
  <si>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</si>
  <si>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</si>
  <si>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</si>
  <si>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</si>
  <si>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</si>
  <si>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</si>
  <si>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</si>
  <si>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</si>
  <si>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</si>
  <si>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</si>
  <si>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</si>
  <si>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</si>
  <si>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</si>
  <si>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</si>
  <si>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</si>
  <si>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</si>
  <si>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</si>
  <si>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</si>
  <si>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</si>
  <si>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</si>
  <si>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</si>
  <si>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</si>
  <si>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</si>
  <si>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</si>
  <si>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</si>
  <si>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</si>
  <si>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</si>
  <si>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</si>
  <si>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</si>
  <si>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</si>
  <si>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</si>
  <si>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</si>
  <si>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</si>
  <si>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</si>
  <si>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</si>
  <si>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</si>
  <si>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</si>
  <si>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</si>
  <si>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</si>
  <si>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</si>
  <si>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</si>
  <si>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</si>
  <si>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</si>
  <si>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</si>
  <si>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</si>
  <si>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</si>
  <si>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</si>
  <si>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</si>
  <si>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</si>
  <si>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</si>
  <si>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</si>
  <si>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</si>
  <si>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</si>
  <si>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</si>
  <si>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</si>
  <si>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</si>
  <si>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</si>
  <si>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</si>
  <si>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</si>
  <si>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</si>
  <si>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</si>
  <si>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</si>
  <si>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</si>
  <si>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</si>
  <si>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</si>
  <si>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</si>
  <si>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</si>
  <si>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</si>
  <si>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</si>
  <si>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</si>
  <si>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</si>
  <si>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</si>
  <si>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</si>
  <si>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</si>
  <si>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</si>
  <si>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</si>
  <si>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</si>
  <si>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</si>
  <si>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</si>
  <si>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</si>
  <si>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</si>
  <si>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</si>
  <si>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</si>
  <si>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</si>
  <si>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</si>
  <si>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</si>
  <si>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</si>
  <si>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</si>
  <si>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</si>
  <si>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</si>
  <si>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</si>
  <si>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</si>
  <si>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</si>
  <si>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</si>
  <si>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</si>
  <si>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</si>
  <si>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</si>
  <si>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</si>
  <si>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</si>
  <si>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</si>
  <si>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</si>
  <si>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</si>
  <si>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</si>
  <si>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</si>
  <si>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</si>
  <si>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</si>
  <si>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</si>
  <si>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</si>
  <si>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</si>
  <si>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</si>
  <si>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</si>
  <si>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</si>
  <si>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</si>
  <si>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</si>
  <si>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</si>
  <si>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</si>
  <si>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</si>
  <si>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</si>
  <si>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</si>
  <si>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</si>
  <si>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</si>
  <si>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</si>
  <si>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</si>
  <si>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</si>
  <si>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</si>
  <si>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</si>
  <si>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</si>
  <si>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</si>
  <si>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</si>
  <si>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</si>
  <si>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</si>
  <si>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</si>
  <si>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</si>
  <si>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</si>
  <si>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</si>
  <si>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</si>
  <si>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</si>
  <si>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</si>
  <si>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</si>
  <si>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</si>
  <si>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</si>
  <si>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</si>
  <si>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</si>
  <si>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</si>
  <si>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</si>
  <si>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</si>
  <si>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</si>
  <si>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</si>
  <si>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</si>
  <si>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</si>
  <si>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</si>
  <si>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</si>
  <si>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</si>
  <si>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</si>
  <si>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</si>
  <si>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</si>
  <si>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</si>
  <si>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</si>
  <si>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</si>
  <si>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</si>
  <si>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</si>
  <si>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</si>
  <si>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</si>
  <si>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</si>
  <si>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</si>
  <si>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</si>
  <si>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</si>
  <si>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</si>
  <si>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</si>
  <si>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</si>
  <si>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</si>
  <si>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</si>
  <si>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</si>
  <si>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</si>
  <si>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</si>
  <si>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</si>
  <si>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</si>
  <si>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</si>
  <si>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</si>
  <si>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</si>
  <si>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</si>
  <si>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</si>
  <si>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</si>
  <si>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</si>
  <si>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</si>
  <si>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</si>
  <si>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</si>
  <si>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</si>
  <si>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</si>
  <si>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</si>
  <si>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</si>
  <si>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</si>
  <si>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</si>
  <si>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</si>
  <si>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</si>
  <si>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</si>
  <si>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</si>
  <si>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</si>
  <si>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</si>
  <si>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</si>
  <si>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</si>
  <si>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</si>
  <si>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</si>
  <si>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</si>
  <si>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</si>
  <si>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</si>
  <si>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</si>
  <si>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</si>
  <si>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</si>
  <si>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</si>
  <si>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</si>
  <si>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</si>
  <si>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</si>
  <si>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</si>
  <si>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</si>
  <si>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</si>
  <si>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</si>
  <si>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</si>
  <si>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</si>
  <si>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</si>
  <si>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</si>
  <si>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</si>
  <si>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</si>
  <si>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</si>
  <si>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</si>
  <si>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</si>
  <si>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</si>
  <si>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</si>
  <si>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</si>
  <si>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</si>
  <si>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</si>
  <si>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</si>
  <si>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</si>
  <si>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</si>
  <si>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</si>
  <si>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</si>
  <si>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</si>
  <si>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</si>
  <si>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</si>
  <si>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</si>
  <si>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</si>
  <si>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</si>
  <si>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</si>
  <si>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</si>
  <si>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</si>
  <si>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</si>
  <si>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</si>
  <si>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</si>
  <si>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</si>
  <si>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</si>
  <si>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</si>
  <si>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</si>
  <si>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</si>
  <si>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</si>
  <si>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</si>
  <si>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</si>
  <si>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</si>
  <si>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</si>
  <si>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</si>
  <si>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</si>
  <si>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</si>
  <si>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</si>
  <si>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</si>
  <si>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</si>
  <si>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</si>
  <si>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</si>
  <si>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</si>
  <si>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</si>
  <si>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</si>
  <si>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</si>
  <si>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</si>
  <si>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</si>
  <si>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</si>
  <si>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</si>
  <si>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</si>
  <si>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</si>
  <si>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</si>
  <si>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</si>
  <si>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</si>
  <si>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</si>
  <si>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</si>
  <si>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</si>
  <si>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</si>
  <si>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</si>
  <si>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</si>
  <si>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</si>
  <si>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</si>
  <si>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</si>
  <si>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</si>
  <si>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</si>
  <si>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</si>
  <si>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</si>
  <si>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</si>
  <si>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</si>
  <si>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</si>
  <si>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</si>
  <si>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</si>
  <si>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</si>
  <si>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</si>
  <si>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</si>
  <si>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</si>
  <si>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</si>
  <si>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</si>
  <si>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</si>
  <si>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</si>
  <si>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</si>
  <si>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</si>
  <si>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</si>
  <si>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</si>
  <si>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</si>
  <si>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</si>
  <si>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</si>
  <si>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</si>
  <si>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</si>
  <si>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</si>
  <si>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</si>
  <si>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</si>
  <si>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</si>
  <si>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</si>
  <si>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</si>
  <si>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</si>
  <si>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</si>
  <si>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</si>
  <si>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</si>
  <si>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</si>
  <si>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</si>
  <si>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</si>
  <si>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</si>
  <si>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</si>
  <si>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</si>
  <si>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</si>
  <si>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</si>
  <si>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</si>
  <si>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</si>
  <si>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</si>
  <si>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</si>
  <si>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</si>
  <si>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</si>
  <si>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</si>
  <si>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</si>
  <si>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</si>
  <si>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</si>
  <si>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</si>
  <si>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</si>
  <si>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</si>
  <si>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</si>
  <si>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</si>
  <si>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</si>
  <si>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</si>
  <si>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</si>
  <si>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</si>
  <si>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</si>
  <si>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</si>
  <si>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</si>
  <si>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</si>
  <si>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</si>
  <si>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</si>
  <si>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</si>
  <si>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</si>
  <si>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</si>
  <si>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</si>
  <si>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</si>
  <si>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</si>
  <si>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</si>
  <si>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</si>
  <si>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</si>
  <si>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</si>
  <si>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</si>
  <si>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</si>
  <si>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</si>
  <si>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</si>
  <si>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</si>
  <si>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</si>
  <si>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</si>
  <si>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</si>
  <si>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</si>
  <si>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</si>
  <si>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</si>
  <si>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</si>
  <si>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</si>
  <si>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</si>
  <si>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</si>
  <si>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</si>
  <si>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</si>
  <si>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</si>
  <si>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</si>
  <si>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</si>
  <si>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</si>
  <si>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</si>
  <si>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</si>
  <si>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</si>
  <si>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</si>
  <si>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</si>
  <si>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</si>
  <si>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</si>
  <si>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</si>
  <si>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</si>
  <si>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</si>
  <si>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</si>
  <si>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</si>
  <si>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</si>
  <si>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</si>
  <si>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</si>
  <si>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</si>
  <si>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</si>
  <si>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</si>
  <si>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</si>
  <si>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</si>
  <si>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</si>
  <si>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</si>
  <si>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</si>
  <si>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</si>
  <si>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</si>
  <si>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</si>
  <si>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</si>
  <si>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</si>
  <si>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</si>
  <si>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</si>
  <si>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</si>
  <si>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</si>
  <si>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</si>
  <si>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</si>
  <si>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</si>
  <si>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</si>
  <si>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</si>
  <si>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</si>
  <si>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</si>
  <si>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</si>
  <si>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</si>
  <si>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</si>
  <si>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</si>
  <si>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</si>
  <si>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</si>
  <si>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</si>
  <si>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</si>
  <si>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</si>
  <si>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</si>
  <si>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</si>
  <si>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</si>
  <si>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</si>
  <si>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</si>
  <si>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</si>
  <si>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</si>
  <si>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</si>
  <si>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</si>
  <si>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</si>
  <si>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</si>
  <si>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</si>
  <si>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</si>
  <si>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</si>
  <si>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</si>
  <si>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</si>
  <si>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</si>
  <si>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</si>
  <si>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</si>
  <si>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</si>
  <si>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</si>
  <si>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</si>
  <si>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</si>
  <si>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</si>
  <si>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</si>
  <si>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</si>
  <si>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</si>
  <si>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</si>
  <si>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</si>
  <si>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</si>
  <si>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</si>
  <si>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</si>
  <si>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</si>
  <si>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</si>
  <si>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</si>
  <si>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</si>
  <si>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</si>
  <si>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</si>
  <si>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</si>
  <si>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</si>
  <si>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</si>
  <si>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</si>
  <si>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</si>
  <si>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</si>
  <si>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</si>
  <si>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</si>
  <si>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</si>
  <si>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</si>
  <si>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</si>
  <si>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</si>
  <si>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</si>
  <si>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</si>
  <si>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</si>
  <si>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</si>
  <si>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</si>
  <si>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</si>
  <si>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</si>
  <si>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</si>
  <si>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</si>
  <si>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</si>
  <si>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</si>
  <si>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</si>
  <si>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</si>
  <si>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</si>
  <si>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</si>
  <si>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</si>
  <si>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</si>
  <si>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</si>
  <si>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</si>
  <si>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</si>
  <si>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</si>
  <si>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</si>
  <si>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</si>
  <si>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</si>
  <si>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</si>
  <si>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</si>
  <si>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</si>
  <si>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</si>
  <si>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</si>
  <si>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</si>
  <si>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</si>
  <si>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</si>
  <si>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</si>
  <si>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</si>
  <si>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</si>
  <si>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</si>
  <si>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</si>
  <si>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</si>
  <si>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</si>
  <si>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</si>
  <si>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</si>
  <si>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</si>
  <si>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</si>
  <si>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</si>
  <si>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</si>
  <si>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</si>
  <si>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</si>
  <si>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</si>
  <si>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</si>
  <si>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</si>
  <si>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</si>
  <si>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</si>
  <si>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</si>
  <si>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</si>
  <si>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</si>
  <si>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</si>
  <si>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</si>
  <si>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</si>
  <si>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</si>
  <si>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</si>
  <si>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</si>
  <si>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</si>
  <si>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</si>
  <si>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</si>
  <si>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</si>
  <si>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</si>
  <si>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</si>
  <si>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</si>
  <si>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</si>
  <si>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</si>
  <si>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</si>
  <si>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</si>
  <si>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</si>
  <si>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</si>
  <si>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</si>
  <si>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</si>
  <si>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</si>
  <si>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</si>
  <si>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</si>
  <si>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</si>
  <si>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</si>
  <si>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</si>
  <si>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</si>
  <si>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</si>
  <si>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</si>
  <si>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</si>
  <si>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</si>
  <si>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</si>
  <si>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</si>
  <si>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</si>
  <si>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</si>
  <si>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</si>
  <si>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</si>
  <si>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</si>
  <si>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</si>
  <si>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</si>
  <si>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</si>
  <si>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</si>
  <si>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</si>
  <si>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</si>
  <si>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</si>
  <si>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</si>
  <si>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</si>
  <si>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</si>
  <si>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</si>
  <si>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</si>
  <si>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</si>
  <si>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</si>
  <si>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</si>
  <si>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</si>
  <si>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</si>
  <si>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</si>
  <si>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</si>
  <si>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</si>
  <si>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</si>
  <si>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</si>
  <si>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</si>
  <si>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</si>
  <si>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</si>
  <si>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</si>
  <si>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</si>
  <si>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</si>
  <si>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</si>
  <si>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</si>
  <si>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</si>
  <si>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</si>
  <si>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</si>
  <si>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</si>
  <si>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</si>
  <si>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</si>
  <si>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</si>
  <si>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</si>
  <si>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</si>
  <si>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</si>
  <si>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</si>
  <si>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</si>
  <si>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</si>
  <si>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</si>
  <si>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</si>
  <si>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</si>
  <si>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</si>
  <si>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</si>
  <si>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</si>
  <si>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</si>
  <si>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</si>
  <si>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</si>
  <si>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</si>
  <si>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</si>
  <si>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</si>
  <si>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</si>
  <si>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</si>
  <si>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</si>
  <si>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</si>
  <si>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</si>
  <si>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</si>
  <si>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</si>
  <si>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</si>
  <si>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</si>
  <si>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</si>
  <si>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</si>
  <si>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</si>
  <si>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</si>
  <si>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</si>
  <si>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</si>
  <si>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</si>
  <si>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</si>
  <si>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</si>
  <si>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</si>
  <si>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</si>
  <si>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</si>
  <si>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</si>
  <si>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</si>
  <si>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</si>
  <si>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</si>
  <si>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</si>
  <si>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</si>
  <si>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</si>
  <si>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</si>
  <si>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</si>
  <si>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</si>
  <si>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</si>
  <si>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</si>
  <si>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</si>
  <si>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</si>
  <si>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</si>
  <si>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</si>
  <si>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</si>
  <si>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</si>
  <si>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</si>
  <si>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</si>
  <si>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</si>
  <si>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</si>
  <si>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</si>
  <si>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</si>
  <si>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</si>
  <si>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</si>
  <si>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</si>
  <si>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</si>
  <si>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</si>
  <si>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</si>
  <si>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</si>
  <si>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</si>
  <si>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</si>
  <si>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</si>
  <si>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</si>
  <si>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</si>
  <si>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</si>
  <si>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</si>
  <si>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</si>
  <si>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</si>
  <si>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</si>
  <si>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</si>
  <si>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</si>
  <si>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</si>
  <si>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</si>
  <si>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</si>
  <si>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</si>
  <si>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</si>
  <si>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</si>
  <si>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</si>
  <si>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</si>
  <si>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</si>
  <si>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</si>
  <si>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</si>
  <si>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</si>
  <si>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</si>
  <si>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</si>
  <si>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</si>
  <si>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</si>
  <si>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</si>
  <si>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</si>
  <si>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</si>
  <si>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</si>
  <si>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</si>
  <si>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</si>
  <si>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</si>
  <si>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</si>
  <si>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</si>
  <si>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</si>
  <si>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</si>
  <si>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</si>
  <si>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</si>
  <si>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</si>
  <si>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</si>
  <si>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</si>
  <si>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</si>
  <si>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</si>
  <si>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</si>
  <si>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</si>
  <si>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</si>
  <si>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</si>
  <si>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</si>
  <si>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</si>
  <si>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</si>
  <si>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</si>
  <si>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</si>
  <si>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</si>
  <si>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</si>
  <si>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</si>
  <si>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</si>
  <si>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</si>
  <si>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</si>
  <si>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</si>
  <si>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</si>
  <si>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</si>
  <si>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</si>
  <si>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</si>
  <si>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</si>
  <si>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</si>
  <si>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</si>
  <si>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</si>
  <si>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</si>
  <si>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</si>
  <si>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</si>
  <si>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</si>
  <si>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</si>
  <si>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</si>
  <si>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</si>
  <si>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</si>
  <si>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</si>
  <si>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</si>
  <si>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</si>
  <si>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</si>
  <si>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</si>
  <si>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</si>
  <si>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</si>
  <si>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</si>
  <si>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</si>
  <si>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</si>
  <si>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</si>
  <si>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</si>
  <si>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</si>
  <si>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</si>
  <si>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</si>
  <si>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</si>
  <si>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</si>
  <si>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</si>
  <si>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</si>
  <si>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</si>
  <si>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</si>
  <si>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</si>
  <si>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</si>
  <si>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</si>
  <si>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</si>
  <si>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</si>
  <si>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</si>
  <si>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</si>
  <si>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</si>
  <si>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</si>
  <si>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</si>
  <si>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</si>
  <si>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</si>
  <si>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</si>
  <si>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</si>
  <si>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</si>
  <si>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</si>
  <si>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</si>
  <si>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</si>
  <si>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</si>
  <si>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</si>
  <si>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</si>
  <si>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</si>
  <si>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</si>
  <si>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</si>
  <si>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</si>
  <si>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</si>
  <si>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</si>
  <si>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</si>
  <si>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</si>
  <si>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</si>
  <si>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</si>
  <si>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</si>
  <si>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</si>
  <si>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</si>
  <si>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</si>
  <si>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</si>
  <si>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</si>
  <si>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</si>
  <si>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</si>
  <si>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</si>
  <si>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</si>
  <si>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</si>
  <si>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</si>
  <si>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</si>
  <si>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</si>
  <si>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</si>
  <si>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</si>
  <si>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</si>
  <si>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</si>
  <si>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</si>
  <si>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</si>
  <si>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</si>
  <si>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</si>
  <si>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</si>
  <si>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</si>
  <si>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</si>
  <si>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</si>
  <si>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</si>
  <si>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</si>
  <si>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</si>
  <si>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</si>
  <si>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</si>
  <si>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</si>
  <si>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</si>
  <si>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</si>
  <si>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</si>
  <si>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</si>
  <si>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</si>
  <si>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</si>
  <si>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</si>
  <si>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</si>
  <si>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</si>
  <si>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</si>
  <si>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</si>
  <si>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</si>
  <si>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</si>
  <si>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</si>
  <si>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</si>
  <si>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</si>
  <si>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</si>
  <si>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</si>
  <si>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</si>
  <si>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</si>
  <si>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</si>
  <si>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</si>
  <si>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</si>
  <si>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</si>
  <si>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</si>
  <si>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</si>
  <si>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</si>
  <si>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</si>
  <si>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</si>
  <si>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</si>
  <si>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</si>
  <si>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</si>
  <si>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</si>
  <si>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</si>
  <si>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</si>
  <si>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</si>
  <si>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</si>
  <si>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</si>
  <si>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</si>
  <si>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</si>
  <si>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</si>
  <si>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</si>
  <si>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</si>
  <si>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</si>
  <si>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</si>
  <si>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</si>
  <si>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</si>
  <si>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</si>
  <si>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</si>
  <si>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</si>
  <si>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</si>
  <si>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</si>
  <si>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</si>
  <si>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</si>
  <si>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</si>
  <si>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</si>
  <si>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</si>
  <si>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</si>
  <si>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</si>
  <si>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</si>
  <si>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</si>
  <si>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</si>
  <si>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</si>
  <si>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</si>
  <si>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</si>
  <si>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</si>
  <si>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</si>
  <si>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</si>
  <si>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</si>
  <si>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</si>
  <si>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</si>
  <si>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</si>
  <si>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</si>
  <si>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</si>
  <si>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</si>
  <si>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</si>
  <si>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</si>
  <si>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</si>
  <si>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</si>
  <si>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</si>
  <si>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</si>
  <si>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</si>
  <si>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</si>
  <si>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</si>
  <si>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</si>
  <si>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</si>
  <si>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</si>
  <si>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</si>
  <si>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</si>
  <si>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</si>
  <si>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</si>
  <si>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</si>
  <si>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</si>
  <si>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</si>
  <si>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</si>
  <si>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</si>
  <si>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</si>
  <si>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</si>
  <si>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</si>
  <si>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</si>
  <si>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</si>
  <si>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</si>
  <si>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</si>
  <si>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</si>
  <si>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</si>
  <si>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</si>
  <si>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</si>
  <si>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</si>
  <si>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</si>
  <si>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</si>
  <si>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</si>
  <si>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</si>
  <si>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</si>
  <si>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</si>
  <si>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</si>
  <si>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</si>
  <si>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</si>
  <si>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</si>
  <si>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</si>
  <si>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</si>
  <si>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</si>
  <si>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</si>
  <si>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</si>
  <si>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</si>
  <si>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</si>
  <si>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</si>
  <si>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</si>
  <si>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</si>
  <si>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</si>
  <si>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</si>
  <si>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</si>
  <si>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</si>
  <si>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</si>
  <si>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</si>
  <si>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</si>
  <si>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</si>
  <si>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</si>
  <si>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</si>
  <si>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</si>
  <si>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</si>
  <si>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</si>
  <si>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</si>
  <si>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</si>
  <si>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</si>
  <si>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</si>
  <si>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</si>
  <si>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</si>
  <si>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</si>
  <si>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</si>
  <si>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</si>
  <si>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</si>
  <si>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</si>
  <si>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</si>
  <si>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</si>
  <si>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</si>
  <si>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</si>
  <si>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</si>
  <si>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</si>
  <si>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</si>
  <si>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</si>
  <si>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</si>
  <si>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</si>
  <si>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</si>
  <si>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</si>
  <si>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</si>
  <si>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</si>
  <si>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</si>
  <si>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</si>
  <si>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</si>
  <si>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</si>
  <si>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</si>
  <si>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</si>
  <si>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</si>
  <si>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</si>
  <si>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</si>
  <si>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</si>
  <si>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</si>
  <si>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</si>
  <si>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</si>
  <si>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</si>
  <si>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</si>
  <si>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</si>
  <si>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</si>
  <si>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</si>
  <si>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</si>
  <si>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</si>
  <si>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</si>
  <si>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</si>
  <si>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</si>
  <si>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</si>
  <si>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</si>
  <si>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</si>
  <si>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</si>
  <si>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</si>
  <si>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</si>
  <si>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</si>
  <si>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</si>
  <si>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</si>
  <si>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</si>
  <si>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</si>
  <si>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</si>
  <si>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</si>
  <si>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</si>
  <si>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</si>
  <si>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</si>
  <si>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</si>
  <si>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</si>
  <si>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</si>
  <si>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</si>
  <si>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</si>
  <si>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</si>
  <si>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</si>
  <si>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</si>
  <si>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</si>
  <si>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</si>
  <si>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</si>
  <si>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</si>
  <si>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</si>
  <si>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</si>
  <si>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</si>
  <si>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</si>
  <si>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</si>
  <si>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</si>
  <si>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</si>
  <si>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</si>
  <si>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</si>
  <si>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</si>
  <si>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</si>
  <si>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</si>
  <si>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</si>
  <si>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</si>
  <si>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</si>
  <si>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</si>
  <si>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</si>
  <si>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</si>
  <si>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</si>
  <si>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</si>
  <si>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</si>
  <si>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</si>
  <si>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</si>
  <si>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</si>
  <si>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</si>
  <si>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</si>
  <si>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</si>
  <si>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</si>
  <si>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</si>
  <si>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</si>
  <si>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</si>
  <si>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</si>
  <si>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</si>
  <si>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</si>
  <si>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</si>
  <si>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</si>
  <si>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</si>
  <si>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</si>
  <si>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</si>
  <si>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</si>
  <si>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</si>
  <si>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</si>
  <si>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</si>
  <si>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</si>
  <si>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</si>
  <si>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</si>
  <si>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</si>
  <si>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</si>
  <si>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</si>
  <si>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</si>
  <si>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</si>
  <si>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</si>
  <si>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</si>
  <si>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</si>
  <si>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</si>
  <si>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</si>
  <si>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</si>
  <si>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</si>
  <si>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</si>
  <si>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</si>
  <si>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</si>
  <si>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</si>
  <si>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</si>
  <si>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</si>
  <si>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</si>
  <si>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</si>
  <si>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</si>
  <si>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</si>
  <si>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</si>
  <si>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</si>
  <si>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</si>
  <si>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</si>
  <si>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</si>
  <si>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</si>
  <si>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</si>
  <si>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</si>
  <si>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</si>
  <si>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</si>
  <si>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</si>
  <si>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</si>
  <si>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</si>
  <si>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</si>
  <si>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</si>
  <si>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</si>
  <si>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</si>
  <si>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</si>
  <si>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</si>
  <si>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</si>
  <si>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</si>
  <si>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</si>
  <si>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</si>
  <si>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</si>
  <si>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</si>
  <si>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</si>
  <si>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</si>
  <si>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</si>
  <si>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</si>
  <si>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</si>
  <si>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</si>
  <si>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</si>
  <si>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</si>
  <si>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</si>
  <si>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</si>
  <si>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</si>
  <si>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</si>
  <si>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</si>
  <si>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</si>
  <si>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</si>
  <si>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</si>
  <si>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</si>
  <si>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</si>
  <si>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</si>
  <si>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</si>
  <si>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</si>
  <si>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</si>
  <si>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</si>
  <si>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</si>
  <si>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</si>
  <si>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</si>
  <si>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</si>
  <si>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</si>
  <si>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</si>
  <si>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</si>
  <si>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</si>
  <si>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</si>
  <si>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</si>
  <si>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</si>
  <si>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</si>
  <si>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</si>
  <si>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</si>
  <si>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</si>
  <si>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</si>
  <si>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</si>
  <si>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</si>
  <si>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</si>
  <si>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</si>
  <si>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</si>
  <si>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</si>
  <si>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</si>
  <si>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</si>
  <si>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</si>
  <si>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</si>
  <si>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</si>
  <si>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</si>
  <si>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</si>
  <si>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</si>
  <si>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</si>
  <si>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</si>
  <si>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</si>
  <si>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</si>
  <si>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</si>
  <si>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</si>
  <si>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</si>
  <si>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</si>
  <si>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</si>
  <si>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</si>
  <si>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</si>
  <si>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</si>
  <si>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</si>
  <si>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</si>
  <si>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</si>
  <si>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</si>
  <si>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</si>
  <si>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</si>
  <si>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</si>
  <si>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</si>
  <si>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</si>
  <si>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</si>
  <si>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</si>
  <si>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</si>
  <si>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</si>
  <si>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</si>
  <si>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</si>
  <si>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</si>
  <si>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</si>
  <si>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</si>
  <si>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</si>
  <si>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</si>
  <si>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</si>
  <si>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</si>
  <si>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</si>
  <si>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</si>
  <si>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</si>
  <si>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</si>
  <si>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</si>
  <si>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</si>
  <si>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</si>
  <si>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</si>
  <si>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</si>
  <si>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</si>
  <si>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</si>
  <si>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</si>
  <si>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</si>
  <si>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</si>
  <si>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</si>
  <si>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</si>
  <si>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</si>
  <si>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</si>
  <si>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</si>
  <si>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</si>
  <si>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</si>
  <si>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</si>
  <si>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</si>
  <si>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</si>
  <si>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</si>
  <si>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</si>
  <si>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</si>
  <si>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</si>
  <si>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</si>
  <si>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</si>
  <si>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</si>
  <si>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</si>
  <si>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</si>
  <si>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</si>
  <si>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</si>
  <si>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</si>
  <si>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</si>
  <si>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</si>
  <si>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</si>
  <si>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</si>
  <si>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</si>
  <si>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</si>
  <si>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</si>
  <si>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</si>
  <si>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</si>
  <si>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</si>
  <si>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</si>
  <si>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</si>
  <si>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</si>
  <si>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</si>
  <si>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</si>
  <si>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</si>
  <si>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</si>
  <si>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</si>
  <si>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</si>
  <si>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</si>
  <si>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</si>
  <si>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</si>
  <si>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</si>
  <si>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</si>
  <si>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</si>
  <si>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</si>
  <si>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</si>
  <si>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</si>
  <si>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</si>
  <si>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</si>
  <si>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</si>
  <si>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</si>
  <si>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</si>
  <si>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</si>
  <si>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</si>
  <si>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</si>
  <si>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</si>
  <si>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</si>
  <si>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</si>
  <si>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</si>
  <si>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</si>
  <si>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</si>
  <si>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</si>
  <si>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</si>
  <si>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</si>
  <si>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</si>
  <si>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</si>
  <si>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</si>
  <si>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</si>
  <si>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</si>
  <si>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</si>
  <si>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</si>
  <si>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</si>
  <si>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</si>
  <si>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</si>
  <si>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</si>
  <si>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</si>
  <si>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</si>
  <si>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</si>
  <si>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</si>
  <si>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</si>
  <si>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</si>
  <si>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</si>
  <si>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</si>
  <si>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</si>
  <si>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</si>
  <si>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</si>
  <si>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</si>
  <si>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</si>
  <si>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</si>
  <si>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</si>
  <si>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</si>
  <si>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</si>
  <si>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</si>
  <si>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</si>
  <si>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</si>
  <si>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</si>
  <si>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</si>
  <si>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</si>
  <si>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</si>
  <si>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</si>
  <si>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</si>
  <si>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</si>
  <si>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</si>
  <si>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</si>
  <si>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</si>
  <si>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</si>
  <si>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</si>
  <si>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</si>
  <si>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</si>
  <si>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</si>
  <si>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</si>
  <si>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</si>
  <si>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</si>
  <si>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</si>
  <si>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</si>
  <si>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</si>
  <si>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</si>
  <si>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</si>
  <si>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</si>
  <si>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</si>
  <si>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</si>
  <si>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</si>
  <si>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</si>
  <si>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</si>
  <si>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</si>
  <si>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</si>
  <si>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</si>
  <si>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</si>
  <si>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</si>
  <si>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</si>
  <si>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</si>
  <si>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</si>
  <si>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</si>
  <si>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</si>
  <si>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</si>
  <si>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</si>
  <si>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</si>
  <si>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</si>
  <si>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</si>
  <si>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</si>
  <si>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</si>
  <si>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</si>
  <si>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</si>
  <si>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</si>
  <si>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</si>
  <si>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</si>
  <si>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</si>
  <si>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</si>
  <si>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</si>
  <si>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</si>
  <si>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</si>
  <si>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</si>
  <si>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</si>
  <si>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</si>
  <si>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</si>
  <si>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</si>
  <si>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</si>
  <si>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</si>
  <si>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</si>
  <si>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</si>
  <si>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</si>
  <si>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</si>
  <si>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</si>
  <si>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</si>
  <si>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</si>
  <si>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</si>
  <si>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</si>
  <si>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</si>
  <si>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</si>
  <si>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</si>
  <si>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</si>
  <si>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</si>
  <si>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</si>
  <si>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</si>
  <si>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</si>
  <si>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</si>
  <si>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</si>
  <si>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</si>
  <si>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</si>
  <si>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</si>
  <si>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</si>
  <si>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</si>
  <si>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</si>
  <si>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</si>
  <si>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</si>
  <si>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</si>
  <si>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</si>
  <si>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</si>
  <si>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</si>
  <si>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</si>
  <si>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</si>
  <si>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</si>
  <si>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</si>
  <si>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</si>
  <si>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</si>
  <si>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</si>
  <si>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</si>
  <si>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</si>
  <si>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</si>
  <si>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</si>
  <si>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</si>
  <si>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</si>
  <si>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</si>
  <si>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</si>
  <si>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</si>
  <si>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</si>
  <si>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</si>
  <si>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</si>
  <si>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</si>
  <si>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</si>
  <si>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</si>
  <si>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</si>
  <si>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</si>
  <si>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</si>
  <si>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</si>
  <si>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</si>
  <si>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</si>
  <si>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</si>
  <si>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</si>
  <si>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</si>
  <si>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</si>
  <si>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</si>
  <si>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</si>
  <si>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</si>
  <si>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</si>
  <si>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</si>
  <si>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</si>
  <si>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</si>
  <si>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</si>
  <si>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</si>
  <si>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</si>
  <si>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</si>
  <si>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</si>
  <si>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</si>
  <si>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</si>
  <si>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</si>
  <si>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</si>
  <si>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</si>
  <si>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</si>
  <si>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</si>
  <si>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</si>
  <si>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</si>
  <si>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</si>
  <si>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</si>
  <si>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</si>
  <si>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</si>
  <si>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</si>
  <si>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</si>
  <si>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</si>
  <si>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</si>
  <si>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</si>
  <si>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</si>
  <si>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</si>
  <si>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</si>
  <si>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</si>
  <si>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</si>
  <si>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</si>
  <si>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</si>
  <si>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</si>
  <si>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</si>
  <si>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</si>
  <si>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</si>
  <si>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</si>
  <si>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</si>
  <si>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</si>
  <si>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</si>
  <si>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</si>
  <si>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</si>
  <si>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</si>
  <si>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</si>
  <si>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</si>
  <si>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</si>
  <si>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</si>
  <si>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</si>
  <si>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</si>
  <si>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</si>
  <si>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</si>
  <si>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</si>
  <si>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</si>
  <si>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</si>
  <si>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</si>
  <si>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</si>
  <si>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</si>
  <si>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</si>
  <si>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</si>
  <si>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</si>
  <si>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</si>
  <si>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</si>
  <si>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</si>
  <si>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</si>
  <si>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</si>
  <si>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</si>
  <si>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</si>
  <si>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</si>
  <si>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</si>
  <si>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</si>
  <si>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</si>
  <si>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</si>
  <si>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</si>
  <si>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</si>
  <si>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</si>
  <si>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</si>
  <si>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</si>
  <si>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</si>
  <si>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</si>
  <si>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</si>
  <si>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</si>
  <si>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</si>
  <si>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</si>
  <si>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</si>
  <si>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</si>
  <si>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</si>
  <si>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</si>
  <si>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</si>
  <si>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</si>
  <si>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</si>
  <si>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</si>
  <si>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</si>
  <si>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</si>
  <si>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</si>
  <si>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</si>
  <si>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</si>
  <si>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</si>
  <si>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</si>
  <si>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</si>
  <si>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</si>
  <si>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</si>
  <si>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</si>
  <si>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</si>
  <si>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</si>
  <si>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</si>
  <si>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</si>
  <si>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</si>
  <si>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</si>
  <si>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</si>
  <si>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</si>
  <si>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</si>
  <si>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</si>
  <si>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</si>
  <si>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</si>
  <si>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</si>
  <si>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</si>
  <si>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</si>
  <si>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</si>
  <si>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</si>
  <si>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</si>
  <si>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</si>
  <si>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</si>
  <si>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</si>
  <si>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</si>
  <si>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</si>
  <si>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</si>
  <si>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</si>
  <si>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</si>
  <si>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</si>
  <si>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</si>
  <si>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</si>
  <si>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</si>
  <si>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</si>
  <si>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</si>
  <si>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</si>
  <si>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</si>
  <si>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</si>
  <si>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</si>
  <si>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</si>
  <si>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</si>
  <si>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</si>
  <si>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</si>
  <si>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</si>
  <si>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</si>
  <si>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</si>
  <si>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</si>
  <si>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</si>
  <si>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</si>
  <si>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</si>
  <si>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</si>
  <si>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</si>
  <si>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</si>
  <si>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</si>
  <si>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</si>
  <si>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</si>
  <si>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</si>
  <si>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</si>
  <si>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</si>
  <si>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</si>
  <si>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</si>
  <si>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</si>
  <si>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</si>
  <si>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</si>
  <si>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</si>
  <si>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</si>
  <si>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</si>
  <si>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</si>
  <si>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</si>
  <si>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</si>
  <si>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</si>
  <si>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</si>
  <si>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</si>
  <si>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</si>
  <si>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</si>
  <si>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</si>
  <si>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</si>
  <si>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</si>
  <si>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</si>
  <si>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</si>
  <si>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</si>
  <si>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</si>
  <si>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</si>
  <si>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</si>
  <si>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</si>
  <si>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</si>
  <si>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</si>
  <si>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</si>
  <si>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</si>
  <si>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</si>
  <si>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</si>
  <si>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</si>
  <si>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</si>
  <si>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</si>
  <si>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</si>
  <si>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</si>
  <si>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</si>
  <si>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</si>
  <si>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</si>
  <si>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</si>
  <si>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</si>
  <si>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</si>
  <si>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</si>
  <si>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</si>
  <si>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</si>
  <si>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</si>
  <si>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</si>
  <si>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</si>
  <si>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</si>
  <si>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</si>
  <si>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</si>
  <si>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</si>
  <si>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</si>
  <si>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</si>
  <si>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</si>
  <si>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</si>
  <si>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</si>
  <si>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</si>
  <si>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</si>
  <si>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</si>
  <si>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</si>
  <si>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</si>
  <si>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</si>
  <si>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</si>
  <si>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</si>
  <si>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</si>
  <si>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</si>
  <si>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</si>
  <si>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</si>
  <si>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</si>
  <si>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</si>
  <si>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</si>
  <si>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</si>
  <si>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</si>
  <si>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</si>
  <si>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</si>
  <si>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</si>
  <si>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</si>
  <si>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</si>
  <si>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</si>
  <si>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</si>
  <si>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</si>
  <si>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</si>
  <si>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</si>
  <si>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</si>
  <si>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</si>
  <si>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</si>
  <si>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</si>
  <si>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</si>
  <si>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</si>
  <si>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</si>
  <si>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</si>
  <si>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</si>
  <si>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</si>
  <si>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</si>
  <si>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</si>
  <si>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</si>
  <si>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</si>
  <si>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</si>
  <si>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</si>
  <si>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</si>
  <si>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</si>
  <si>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</si>
  <si>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</si>
  <si>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</si>
  <si>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</si>
  <si>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</si>
  <si>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</si>
  <si>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</si>
  <si>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</si>
  <si>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</si>
  <si>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</si>
  <si>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</si>
  <si>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</si>
  <si>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</si>
  <si>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</si>
  <si>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</si>
  <si>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</si>
  <si>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</si>
  <si>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</si>
  <si>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</si>
  <si>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</si>
  <si>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</si>
  <si>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</si>
  <si>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</si>
  <si>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</si>
  <si>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</si>
  <si>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</si>
  <si>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</si>
  <si>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</si>
  <si>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</si>
  <si>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</si>
  <si>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</si>
  <si>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</si>
  <si>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</si>
  <si>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</si>
  <si>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</si>
  <si>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</si>
  <si>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</si>
  <si>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</si>
  <si>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</si>
  <si>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</si>
  <si>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</si>
  <si>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</si>
  <si>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</si>
  <si>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</si>
  <si>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</si>
  <si>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</si>
  <si>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</si>
  <si>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</si>
  <si>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</si>
  <si>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</si>
  <si>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</si>
  <si>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</si>
  <si>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</si>
  <si>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</si>
  <si>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</si>
  <si>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</si>
  <si>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</si>
  <si>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</si>
  <si>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</si>
  <si>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</si>
  <si>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</si>
  <si>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</si>
  <si>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</si>
  <si>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</si>
  <si>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</si>
  <si>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</si>
  <si>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</si>
  <si>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</si>
  <si>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</si>
  <si>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</si>
  <si>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</si>
  <si>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</si>
  <si>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</si>
  <si>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</si>
  <si>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</si>
  <si>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</si>
  <si>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</si>
  <si>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</si>
  <si>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</si>
  <si>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</si>
  <si>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</si>
  <si>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</si>
  <si>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</si>
  <si>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</si>
  <si>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</si>
  <si>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</si>
  <si>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</si>
  <si>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</si>
  <si>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</si>
  <si>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</si>
  <si>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</si>
  <si>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</si>
  <si>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</si>
  <si>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</si>
  <si>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</si>
  <si>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</si>
  <si>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</si>
  <si>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</si>
  <si>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</si>
  <si>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</si>
  <si>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</si>
  <si>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</si>
  <si>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</si>
  <si>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</si>
  <si>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</si>
  <si>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</si>
  <si>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</si>
  <si>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</si>
  <si>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</si>
  <si>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</si>
  <si>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</si>
  <si>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</si>
  <si>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</si>
  <si>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</si>
  <si>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</si>
  <si>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</si>
  <si>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</si>
  <si>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</si>
  <si>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</si>
  <si>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</si>
  <si>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</si>
  <si>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</si>
  <si>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</si>
  <si>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</si>
  <si>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</si>
  <si>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</si>
  <si>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</si>
  <si>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</si>
  <si>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</si>
  <si>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</si>
  <si>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</si>
  <si>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</si>
  <si>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</si>
  <si>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</si>
  <si>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</si>
  <si>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</si>
  <si>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</si>
  <si>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</si>
  <si>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</si>
  <si>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</si>
  <si>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</si>
  <si>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</si>
  <si>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</si>
  <si>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</si>
  <si>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</si>
  <si>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</si>
  <si>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</si>
  <si>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</si>
  <si>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</si>
  <si>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</si>
  <si>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</si>
  <si>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</si>
  <si>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</si>
  <si>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</si>
  <si>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</si>
  <si>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</si>
  <si>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</si>
  <si>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</si>
  <si>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</si>
  <si>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</si>
  <si>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</si>
  <si>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</si>
  <si>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</si>
  <si>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</si>
  <si>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</si>
  <si>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</si>
  <si>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</si>
  <si>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</si>
  <si>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</si>
  <si>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</si>
  <si>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</si>
  <si>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</si>
  <si>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</si>
  <si>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</si>
  <si>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</si>
  <si>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</si>
  <si>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</si>
  <si>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</si>
  <si>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</si>
  <si>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</si>
  <si>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</si>
  <si>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</si>
  <si>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</si>
  <si>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</si>
  <si>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</si>
  <si>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</si>
  <si>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</si>
  <si>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</si>
  <si>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</si>
  <si>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</si>
  <si>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</si>
  <si>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</si>
  <si>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</si>
  <si>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</si>
  <si>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</si>
  <si>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</si>
  <si>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</si>
  <si>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</si>
  <si>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</si>
  <si>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</si>
  <si>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</si>
  <si>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</si>
  <si>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</si>
  <si>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</si>
  <si>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</si>
  <si>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</si>
  <si>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</si>
  <si>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</si>
  <si>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</si>
  <si>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</si>
  <si>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</si>
  <si>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</si>
  <si>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</si>
  <si>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</si>
  <si>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</si>
  <si>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</si>
  <si>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</si>
  <si>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</si>
  <si>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</si>
  <si>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</si>
  <si>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</si>
  <si>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</si>
  <si>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</si>
  <si>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</si>
  <si>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</si>
  <si>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</si>
  <si>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</si>
  <si>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</si>
  <si>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</si>
  <si>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</si>
  <si>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</si>
  <si>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</si>
  <si>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</si>
  <si>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</si>
  <si>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</si>
  <si>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</si>
  <si>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</si>
  <si>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</si>
  <si>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</si>
  <si>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</si>
  <si>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</si>
  <si>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</si>
  <si>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</si>
  <si>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</si>
  <si>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</si>
  <si>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</si>
  <si>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</si>
  <si>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</si>
  <si>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</si>
  <si>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</si>
  <si>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</si>
  <si>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</si>
  <si>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</si>
  <si>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</si>
  <si>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</si>
  <si>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</si>
  <si>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</si>
  <si>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</si>
  <si>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</si>
  <si>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</si>
  <si>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</si>
  <si>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</si>
  <si>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</si>
  <si>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</si>
  <si>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</si>
  <si>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</si>
  <si>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</si>
  <si>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</si>
  <si>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</si>
  <si>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</si>
  <si>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</si>
  <si>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</si>
  <si>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</si>
  <si>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</si>
  <si>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</si>
  <si>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</si>
  <si>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</si>
  <si>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</si>
  <si>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</si>
  <si>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</si>
  <si>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</si>
  <si>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</si>
  <si>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</si>
  <si>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</si>
  <si>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</si>
  <si>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</si>
  <si>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</si>
  <si>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</si>
  <si>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</si>
  <si>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</si>
  <si>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</si>
  <si>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</si>
  <si>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</si>
  <si>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</si>
  <si>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</si>
  <si>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</si>
  <si>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</si>
  <si>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</si>
  <si>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</si>
  <si>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</si>
  <si>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</si>
  <si>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</si>
  <si>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</si>
  <si>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</si>
  <si>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</si>
  <si>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</si>
  <si>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</si>
  <si>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</si>
  <si>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</si>
  <si>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</si>
  <si>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</si>
  <si>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</si>
  <si>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</si>
  <si>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</si>
  <si>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</si>
  <si>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</si>
  <si>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</si>
  <si>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</si>
  <si>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</si>
  <si>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</si>
  <si>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</si>
  <si>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</si>
  <si>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</si>
  <si>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</si>
  <si>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</si>
  <si>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</si>
  <si>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</si>
  <si>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</si>
  <si>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</si>
  <si>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</si>
  <si>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</si>
  <si>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</si>
  <si>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</si>
  <si>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</si>
  <si>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</si>
  <si>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</si>
  <si>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</si>
  <si>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</si>
  <si>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</si>
  <si>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</si>
  <si>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</si>
  <si>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</si>
  <si>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</si>
  <si>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</si>
  <si>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</si>
  <si>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</si>
  <si>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</si>
  <si>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</si>
  <si>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</si>
  <si>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</si>
  <si>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</si>
  <si>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</si>
  <si>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</si>
  <si>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</si>
  <si>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</si>
  <si>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</si>
  <si>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</si>
  <si>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</si>
  <si>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</si>
  <si>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</si>
  <si>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</si>
  <si>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</si>
  <si>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</si>
  <si>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</si>
  <si>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</si>
  <si>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</si>
  <si>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</si>
  <si>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</si>
  <si>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</si>
  <si>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</si>
  <si>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</si>
  <si>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</si>
  <si>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</si>
  <si>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</si>
  <si>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</si>
  <si>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</si>
  <si>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</si>
  <si>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</si>
  <si>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</si>
  <si>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</si>
  <si>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</si>
  <si>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</si>
  <si>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</si>
  <si>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</si>
  <si>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</si>
  <si>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</si>
  <si>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</si>
  <si>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</si>
  <si>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</si>
  <si>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</si>
  <si>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</si>
  <si>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</si>
  <si>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</si>
  <si>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</si>
  <si>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</si>
  <si>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</si>
  <si>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</si>
  <si>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</si>
  <si>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</si>
  <si>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</si>
  <si>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</si>
  <si>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</si>
  <si>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</si>
  <si>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</si>
  <si>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</si>
  <si>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</si>
  <si>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</si>
  <si>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</si>
  <si>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</si>
  <si>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</si>
  <si>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</si>
  <si>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</si>
  <si>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</si>
  <si>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</si>
  <si>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</si>
  <si>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</si>
  <si>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</si>
  <si>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</si>
  <si>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</si>
  <si>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</si>
  <si>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</si>
  <si>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</si>
  <si>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</si>
  <si>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</si>
  <si>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</si>
  <si>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</si>
  <si>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</si>
  <si>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</si>
  <si>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</si>
  <si>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</si>
  <si>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</si>
  <si>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</si>
  <si>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</si>
  <si>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</si>
  <si>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</si>
  <si>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</si>
  <si>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</si>
  <si>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</si>
  <si>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</si>
  <si>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</si>
  <si>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</si>
  <si>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</si>
  <si>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</si>
  <si>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</si>
  <si>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</si>
  <si>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</si>
  <si>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</si>
  <si>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</si>
  <si>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</si>
  <si>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</si>
  <si>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</si>
  <si>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</si>
  <si>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</si>
  <si>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</si>
  <si>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</si>
  <si>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</si>
  <si>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</si>
  <si>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</si>
  <si>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</si>
  <si>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</si>
  <si>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</si>
  <si>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</si>
  <si>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</si>
  <si>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</si>
  <si>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</si>
  <si>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</si>
  <si>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</si>
  <si>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</si>
  <si>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</si>
  <si>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</si>
  <si>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</si>
  <si>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</si>
  <si>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</si>
  <si>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</si>
  <si>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</si>
  <si>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</si>
  <si>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</si>
  <si>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</si>
  <si>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</si>
  <si>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</si>
  <si>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</si>
  <si>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</si>
  <si>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</si>
  <si>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</si>
  <si>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</si>
  <si>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</si>
  <si>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</si>
  <si>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</si>
  <si>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</si>
  <si>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</si>
  <si>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</si>
  <si>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</si>
  <si>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</si>
  <si>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</si>
  <si>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</si>
  <si>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</si>
  <si>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</si>
  <si>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</si>
  <si>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</si>
  <si>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</si>
  <si>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</si>
  <si>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</si>
  <si>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</si>
  <si>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</si>
  <si>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</si>
  <si>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</si>
  <si>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</si>
  <si>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</si>
  <si>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</si>
  <si>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</si>
  <si>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</si>
  <si>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</si>
  <si>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</si>
  <si>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</si>
  <si>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</si>
  <si>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</si>
  <si>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</si>
  <si>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</si>
  <si>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</si>
  <si>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</si>
  <si>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</si>
  <si>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</si>
  <si>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</si>
  <si>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</si>
  <si>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</si>
  <si>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</si>
  <si>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</si>
  <si>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</si>
  <si>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</si>
  <si>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</si>
  <si>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</si>
  <si>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</si>
  <si>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</si>
  <si>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</si>
  <si>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</si>
  <si>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</si>
  <si>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</si>
  <si>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</si>
  <si>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</si>
  <si>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</si>
  <si>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</si>
  <si>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</si>
  <si>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</si>
  <si>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</si>
  <si>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</si>
  <si>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</si>
  <si>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</si>
  <si>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</si>
  <si>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</si>
  <si>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</si>
  <si>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</si>
  <si>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</si>
  <si>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</si>
  <si>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</si>
  <si>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</si>
  <si>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</si>
  <si>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</si>
  <si>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</si>
  <si>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</si>
  <si>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</si>
  <si>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</si>
  <si>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</si>
  <si>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</si>
  <si>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</si>
  <si>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</si>
  <si>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</si>
  <si>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</si>
  <si>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</si>
  <si>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</si>
  <si>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</si>
  <si>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</si>
  <si>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</si>
  <si>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</si>
  <si>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</si>
  <si>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</si>
  <si>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</si>
  <si>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</si>
  <si>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</si>
  <si>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</si>
  <si>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</si>
  <si>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</si>
  <si>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</si>
  <si>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</si>
  <si>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</si>
  <si>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</si>
  <si>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</si>
  <si>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</si>
  <si>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</si>
  <si>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</si>
  <si>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</si>
  <si>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</si>
  <si>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</si>
  <si>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</si>
  <si>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</si>
  <si>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</si>
  <si>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</si>
  <si>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</si>
  <si>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</si>
  <si>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</si>
  <si>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</si>
  <si>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</si>
  <si>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</si>
  <si>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</si>
  <si>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</si>
  <si>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</si>
  <si>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</si>
  <si>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</si>
  <si>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</si>
  <si>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</si>
  <si>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</si>
  <si>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</si>
  <si>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</si>
  <si>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</si>
  <si>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</si>
  <si>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</si>
  <si>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</si>
  <si>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</si>
  <si>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</si>
  <si>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</si>
  <si>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</si>
  <si>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</si>
  <si>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</si>
  <si>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</si>
  <si>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</si>
  <si>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</si>
  <si>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</si>
  <si>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</si>
  <si>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</si>
  <si>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</si>
  <si>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</si>
  <si>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</si>
  <si>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</si>
  <si>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</si>
  <si>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</si>
  <si>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</si>
  <si>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</si>
  <si>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</si>
  <si>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</si>
  <si>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</si>
  <si>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</si>
  <si>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</si>
  <si>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</si>
  <si>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</si>
  <si>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</si>
  <si>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</si>
  <si>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</si>
  <si>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</si>
  <si>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</si>
  <si>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</si>
  <si>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</si>
  <si>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</si>
  <si>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</si>
  <si>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</si>
  <si>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</si>
  <si>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</si>
  <si>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</si>
  <si>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</si>
  <si>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</si>
  <si>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</si>
  <si>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</si>
  <si>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</si>
  <si>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</si>
  <si>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</si>
  <si>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</si>
  <si>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</si>
  <si>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</si>
  <si>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</si>
  <si>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</si>
  <si>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</si>
  <si>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</si>
  <si>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</si>
  <si>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</si>
  <si>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</si>
  <si>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</si>
  <si>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</si>
  <si>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</si>
  <si>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</si>
  <si>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</si>
  <si>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</si>
  <si>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</si>
  <si>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</si>
  <si>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</si>
  <si>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</si>
  <si>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</si>
  <si>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</si>
  <si>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</si>
  <si>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</si>
  <si>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</si>
  <si>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</si>
  <si>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</si>
  <si>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</si>
  <si>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</si>
  <si>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</si>
  <si>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</si>
  <si>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</si>
  <si>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</si>
  <si>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</si>
  <si>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</si>
  <si>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</si>
  <si>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</si>
  <si>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</si>
  <si>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</si>
  <si>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</si>
  <si>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</si>
  <si>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</si>
  <si>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</si>
  <si>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</si>
  <si>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</si>
  <si>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</si>
  <si>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</si>
  <si>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</si>
  <si>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</si>
  <si>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</si>
  <si>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</si>
  <si>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</si>
  <si>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</si>
  <si>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</si>
  <si>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</si>
  <si>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</si>
  <si>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</si>
  <si>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</si>
  <si>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</si>
  <si>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</si>
  <si>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</si>
  <si>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</si>
  <si>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</si>
  <si>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</si>
  <si>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</si>
  <si>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</si>
  <si>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</si>
  <si>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</si>
  <si>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</si>
  <si>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</si>
  <si>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</si>
  <si>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</si>
  <si>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</si>
  <si>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</si>
  <si>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</si>
  <si>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</si>
  <si>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</si>
  <si>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</si>
  <si>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</si>
  <si>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</si>
  <si>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</si>
  <si>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</si>
  <si>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</si>
  <si>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</si>
  <si>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</si>
  <si>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</si>
  <si>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</si>
  <si>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</si>
  <si>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</si>
  <si>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</si>
  <si>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</si>
  <si>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</si>
  <si>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</si>
  <si>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</si>
  <si>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</si>
  <si>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</si>
  <si>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</si>
  <si>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</si>
  <si>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</si>
  <si>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</si>
  <si>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</si>
  <si>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</si>
  <si>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</si>
  <si>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</si>
  <si>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</si>
  <si>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</si>
  <si>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</si>
  <si>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</si>
  <si>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</si>
  <si>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</si>
  <si>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</si>
  <si>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</si>
  <si>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</si>
  <si>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</si>
  <si>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</si>
  <si>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</si>
  <si>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</si>
  <si>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</si>
  <si>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</si>
  <si>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</si>
  <si>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</si>
  <si>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</si>
  <si>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</si>
  <si>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</si>
  <si>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</si>
  <si>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</si>
  <si>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</si>
  <si>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</si>
  <si>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</si>
  <si>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</si>
  <si>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</si>
  <si>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</si>
  <si>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</si>
  <si>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</si>
  <si>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</si>
  <si>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</si>
  <si>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</si>
  <si>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</si>
  <si>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</si>
  <si>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</si>
  <si>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</si>
  <si>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</si>
  <si>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</si>
  <si>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</si>
  <si>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</si>
  <si>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</si>
  <si>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</si>
  <si>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</si>
  <si>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</si>
  <si>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</si>
  <si>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</si>
  <si>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</si>
  <si>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</si>
  <si>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</si>
  <si>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</si>
  <si>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</si>
  <si>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</si>
  <si>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</si>
  <si>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</si>
  <si>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</si>
  <si>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</si>
  <si>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</si>
  <si>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</si>
  <si>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</si>
  <si>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</si>
  <si>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</si>
  <si>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</si>
  <si>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</si>
  <si>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</si>
  <si>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</si>
  <si>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</si>
  <si>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</si>
  <si>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</si>
  <si>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</si>
  <si>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</si>
  <si>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</si>
  <si>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</si>
  <si>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</si>
  <si>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</si>
  <si>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</si>
  <si>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</si>
  <si>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</si>
  <si>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</si>
  <si>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</si>
  <si>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</si>
  <si>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</si>
  <si>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</si>
  <si>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</si>
  <si>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</si>
  <si>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</si>
  <si>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</si>
  <si>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</si>
  <si>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</si>
  <si>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</si>
  <si>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</si>
  <si>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</si>
  <si>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</si>
  <si>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</si>
  <si>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</si>
  <si>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</si>
  <si>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</si>
  <si>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</si>
  <si>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</si>
  <si>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</si>
  <si>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</si>
  <si>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</si>
  <si>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</si>
  <si>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</si>
  <si>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</si>
  <si>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</si>
  <si>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</si>
  <si>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</si>
  <si>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</si>
  <si>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</si>
  <si>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</si>
  <si>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</si>
  <si>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</si>
  <si>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</si>
  <si>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</si>
  <si>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</si>
  <si>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</si>
  <si>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</si>
  <si>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</si>
  <si>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</si>
  <si>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</si>
  <si>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</si>
  <si>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</si>
  <si>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</si>
  <si>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</si>
  <si>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</si>
  <si>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</si>
  <si>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</si>
  <si>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</si>
  <si>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</si>
  <si>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</si>
  <si>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</si>
  <si>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</si>
  <si>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</si>
  <si>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</si>
  <si>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</si>
  <si>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</si>
  <si>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</si>
  <si>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</si>
  <si>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</si>
  <si>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</si>
  <si>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</si>
  <si>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</si>
  <si>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</si>
  <si>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</si>
  <si>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</si>
  <si>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</si>
  <si>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</si>
  <si>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</si>
  <si>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</si>
  <si>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</si>
  <si>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</si>
  <si>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</si>
  <si>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</si>
  <si>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</si>
  <si>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</si>
  <si>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</si>
  <si>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</si>
  <si>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</si>
  <si>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</si>
  <si>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</si>
  <si>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</si>
  <si>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</si>
  <si>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</si>
  <si>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</si>
  <si>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</si>
  <si>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</si>
  <si>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</si>
  <si>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</si>
  <si>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</si>
  <si>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</si>
  <si>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</si>
  <si>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</si>
  <si>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</si>
  <si>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</si>
  <si>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</si>
  <si>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</si>
  <si>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</si>
  <si>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</si>
  <si>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</si>
  <si>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</si>
  <si>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</si>
  <si>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</si>
  <si>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</si>
  <si>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</si>
  <si>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</si>
  <si>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</si>
  <si>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</si>
  <si>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</si>
  <si>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</si>
  <si>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</si>
  <si>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</si>
  <si>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</si>
  <si>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</si>
  <si>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</si>
  <si>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</si>
  <si>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</si>
  <si>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</si>
  <si>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</si>
  <si>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</si>
  <si>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</si>
  <si>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</si>
  <si>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</si>
  <si>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</si>
  <si>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</si>
  <si>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</si>
  <si>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</si>
  <si>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</si>
  <si>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</si>
  <si>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</si>
  <si>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</si>
  <si>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</si>
  <si>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</si>
  <si>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</si>
  <si>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</si>
  <si>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</si>
  <si>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</si>
  <si>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</si>
  <si>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</si>
  <si>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</si>
  <si>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</si>
  <si>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</si>
  <si>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</si>
  <si>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</si>
  <si>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</si>
  <si>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</si>
  <si>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</si>
  <si>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</si>
  <si>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</si>
  <si>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</si>
  <si>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</si>
  <si>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</si>
  <si>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</si>
  <si>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</si>
  <si>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</si>
  <si>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</si>
  <si>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</si>
  <si>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</si>
  <si>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</si>
  <si>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</si>
  <si>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</si>
  <si>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</si>
  <si>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</si>
  <si>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</si>
  <si>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</si>
  <si>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</si>
  <si>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</si>
  <si>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</si>
  <si>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</si>
  <si>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</si>
  <si>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</si>
  <si>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</si>
  <si>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</si>
  <si>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</si>
  <si>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</si>
  <si>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</si>
  <si>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</si>
  <si>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</si>
  <si>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</si>
  <si>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</si>
  <si>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</si>
  <si>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</si>
  <si>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</si>
  <si>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</si>
  <si>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</si>
  <si>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</si>
  <si>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</si>
  <si>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</si>
  <si>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</si>
  <si>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</si>
  <si>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</si>
  <si>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</si>
  <si>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</si>
  <si>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</si>
  <si>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</si>
  <si>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</si>
  <si>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</si>
  <si>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</si>
  <si>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</si>
  <si>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</si>
  <si>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</si>
  <si>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</si>
  <si>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</si>
  <si>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</si>
  <si>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</si>
  <si>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</si>
  <si>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</si>
  <si>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</si>
  <si>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</si>
  <si>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</si>
  <si>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</si>
  <si>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</si>
  <si>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</si>
  <si>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</si>
  <si>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</si>
  <si>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</si>
  <si>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</si>
  <si>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</si>
  <si>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</si>
  <si>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</si>
  <si>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</si>
  <si>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</si>
  <si>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</si>
  <si>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</si>
  <si>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</si>
  <si>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</si>
  <si>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</si>
  <si>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</si>
  <si>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</si>
  <si>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</si>
  <si>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</si>
  <si>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</si>
  <si>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</si>
  <si>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</si>
  <si>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</si>
  <si>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</si>
  <si>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</si>
  <si>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</si>
  <si>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</si>
  <si>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</si>
  <si>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</si>
  <si>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</si>
  <si>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</si>
  <si>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</si>
  <si>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</si>
  <si>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</si>
  <si>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</si>
  <si>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</si>
  <si>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</si>
  <si>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</si>
  <si>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</si>
  <si>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</si>
  <si>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</si>
  <si>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</si>
  <si>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</si>
  <si>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</si>
  <si>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</si>
  <si>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</si>
  <si>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</si>
  <si>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</si>
  <si>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</si>
  <si>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</si>
  <si>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</si>
  <si>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</si>
  <si>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</si>
  <si>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</si>
  <si>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</si>
  <si>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</si>
  <si>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</si>
  <si>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</si>
  <si>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</si>
  <si>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</si>
  <si>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</si>
  <si>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</si>
  <si>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</si>
  <si>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</si>
  <si>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</si>
  <si>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</si>
  <si>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</si>
  <si>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</si>
  <si>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</si>
  <si>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</si>
  <si>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</si>
  <si>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</si>
  <si>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</si>
  <si>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</si>
  <si>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</si>
  <si>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</si>
  <si>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</si>
  <si>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</si>
  <si>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</si>
  <si>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</si>
  <si>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</si>
  <si>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</si>
  <si>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</si>
  <si>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</si>
  <si>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</si>
  <si>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</si>
  <si>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</si>
  <si>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</si>
  <si>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</si>
  <si>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</si>
  <si>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</si>
  <si>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</si>
  <si>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</si>
  <si>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</si>
  <si>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</si>
  <si>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</si>
  <si>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</si>
  <si>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</si>
  <si>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</si>
  <si>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</si>
  <si>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</si>
  <si>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</si>
  <si>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</si>
  <si>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</si>
  <si>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</si>
  <si>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</si>
  <si>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</si>
  <si>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</si>
  <si>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</si>
  <si>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</si>
  <si>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</si>
  <si>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</si>
  <si>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</si>
  <si>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</si>
  <si>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</si>
  <si>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</si>
  <si>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</si>
  <si>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</si>
  <si>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</si>
  <si>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</si>
  <si>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</si>
  <si>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</si>
  <si>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</si>
  <si>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</si>
  <si>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</si>
  <si>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</si>
  <si>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</si>
  <si>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</si>
  <si>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</si>
  <si>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</si>
  <si>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</si>
  <si>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</si>
  <si>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</si>
  <si>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</si>
  <si>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</si>
  <si>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</si>
  <si>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</si>
  <si>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</si>
  <si>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</si>
  <si>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</si>
  <si>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</si>
  <si>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</si>
  <si>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</si>
  <si>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</si>
  <si>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</si>
  <si>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</si>
  <si>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</si>
  <si>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</si>
  <si>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</si>
  <si>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</si>
  <si>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</si>
  <si>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</si>
  <si>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</si>
  <si>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</si>
  <si>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</si>
  <si>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</si>
  <si>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</si>
  <si>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</si>
  <si>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</si>
  <si>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</si>
  <si>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</si>
  <si>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</si>
  <si>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</si>
  <si>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</si>
  <si>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</si>
  <si>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</si>
  <si>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</si>
  <si>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</si>
  <si>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</si>
  <si>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</si>
  <si>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</si>
  <si>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</si>
  <si>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</si>
  <si>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</si>
  <si>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</si>
  <si>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</si>
  <si>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</si>
  <si>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</si>
  <si>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</si>
  <si>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</si>
  <si>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</si>
  <si>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</si>
  <si>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</si>
  <si>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</si>
  <si>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</si>
  <si>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</si>
  <si>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</si>
  <si>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</si>
  <si>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</si>
  <si>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</si>
  <si>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</si>
  <si>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</si>
  <si>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</si>
  <si>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</si>
  <si>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</si>
  <si>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</si>
  <si>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</si>
  <si>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</si>
  <si>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</si>
  <si>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</si>
  <si>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</si>
  <si>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</si>
  <si>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</si>
  <si>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</si>
  <si>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</si>
  <si>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</si>
  <si>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</si>
  <si>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</si>
  <si>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</si>
  <si>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</si>
  <si>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</si>
  <si>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</si>
  <si>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</si>
  <si>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</si>
  <si>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</si>
  <si>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</si>
  <si>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</si>
  <si>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</si>
  <si>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</si>
  <si>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</si>
  <si>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</si>
  <si>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</si>
  <si>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</si>
  <si>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</si>
  <si>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</si>
  <si>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</si>
  <si>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</si>
  <si>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</si>
  <si>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</si>
  <si>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</si>
  <si>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</si>
  <si>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</si>
  <si>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</si>
  <si>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</si>
  <si>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</si>
  <si>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</si>
  <si>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</si>
  <si>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</si>
  <si>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</si>
  <si>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</si>
  <si>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</si>
  <si>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</si>
  <si>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</si>
  <si>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</si>
  <si>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</si>
  <si>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</si>
  <si>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</si>
  <si>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</si>
  <si>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</si>
  <si>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</si>
  <si>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</si>
  <si>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</si>
  <si>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</si>
  <si>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</si>
  <si>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</si>
  <si>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</si>
  <si>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</si>
  <si>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</si>
  <si>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</si>
  <si>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</si>
  <si>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</si>
  <si>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</si>
  <si>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</si>
  <si>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</si>
  <si>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</si>
  <si>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</si>
  <si>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</si>
  <si>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</si>
  <si>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</si>
  <si>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</si>
  <si>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</si>
  <si>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</si>
  <si>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</si>
  <si>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</si>
  <si>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</si>
  <si>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</si>
  <si>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</si>
  <si>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</si>
  <si>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</si>
  <si>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</si>
  <si>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</si>
  <si>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</si>
  <si>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</si>
  <si>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</si>
  <si>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</si>
  <si>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</si>
  <si>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</si>
  <si>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</si>
  <si>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</si>
  <si>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</si>
  <si>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</si>
  <si>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</si>
  <si>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</si>
  <si>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</si>
  <si>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</si>
  <si>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</si>
  <si>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</si>
  <si>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</si>
  <si>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</si>
  <si>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</si>
  <si>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</si>
  <si>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</si>
  <si>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</si>
  <si>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</si>
  <si>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</si>
  <si>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</si>
  <si>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</si>
  <si>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</si>
  <si>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</si>
  <si>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</si>
  <si>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</si>
  <si>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</si>
  <si>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</si>
  <si>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</si>
  <si>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</si>
  <si>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</si>
  <si>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</si>
  <si>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</si>
  <si>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</si>
  <si>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</si>
  <si>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</si>
  <si>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</si>
  <si>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</si>
  <si>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</si>
  <si>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</si>
  <si>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</si>
  <si>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</si>
  <si>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</si>
  <si>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</si>
  <si>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</si>
  <si>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</si>
  <si>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</si>
  <si>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</si>
  <si>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</si>
  <si>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</si>
  <si>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</si>
  <si>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</si>
  <si>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</si>
  <si>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</si>
  <si>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</si>
  <si>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</si>
  <si>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</si>
  <si>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</si>
  <si>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</si>
  <si>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</si>
  <si>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</si>
  <si>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</si>
  <si>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</si>
  <si>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</si>
  <si>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</si>
  <si>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</si>
  <si>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</si>
  <si>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</si>
  <si>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</si>
  <si>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</si>
  <si>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</si>
  <si>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</si>
  <si>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</si>
  <si>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</si>
  <si>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</si>
  <si>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</si>
  <si>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</si>
  <si>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</si>
  <si>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</si>
  <si>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</si>
  <si>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</si>
  <si>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</si>
  <si>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</si>
  <si>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</si>
  <si>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</si>
  <si>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</si>
  <si>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</si>
  <si>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</si>
  <si>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</si>
  <si>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</si>
  <si>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</si>
  <si>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</si>
  <si>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</si>
  <si>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</si>
  <si>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</si>
  <si>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</si>
  <si>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</si>
  <si>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</si>
  <si>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</si>
  <si>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</si>
  <si>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</si>
  <si>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</si>
  <si>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</si>
  <si>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</si>
  <si>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</si>
  <si>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</si>
  <si>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</si>
  <si>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</si>
  <si>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</si>
  <si>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</si>
  <si>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</si>
  <si>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</si>
  <si>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</si>
  <si>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</si>
  <si>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</si>
  <si>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</si>
  <si>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</si>
  <si>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</si>
  <si>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</si>
  <si>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</si>
  <si>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</si>
  <si>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</si>
  <si>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</si>
  <si>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</si>
  <si>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</si>
  <si>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</si>
  <si>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</si>
  <si>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</si>
  <si>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</si>
  <si>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</si>
  <si>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</si>
  <si>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</si>
  <si>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</si>
  <si>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</si>
  <si>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</si>
  <si>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</si>
  <si>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</si>
  <si>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</si>
  <si>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</si>
  <si>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</si>
  <si>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</si>
  <si>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</si>
  <si>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</si>
  <si>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</si>
  <si>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</si>
  <si>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</si>
  <si>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</si>
  <si>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</si>
  <si>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</si>
  <si>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</si>
  <si>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</si>
  <si>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</si>
  <si>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</si>
  <si>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</si>
  <si>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</si>
  <si>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</si>
  <si>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</si>
  <si>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</si>
  <si>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</si>
  <si>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</si>
  <si>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</si>
  <si>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</si>
  <si>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</si>
  <si>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</si>
  <si>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</si>
  <si>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</si>
  <si>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</si>
  <si>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</si>
  <si>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</si>
  <si>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</si>
  <si>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</si>
  <si>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</si>
  <si>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</si>
  <si>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</si>
  <si>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</si>
  <si>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</si>
  <si>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</si>
  <si>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</si>
  <si>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</si>
  <si>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</si>
  <si>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</si>
  <si>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</si>
  <si>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</si>
  <si>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</si>
  <si>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</si>
  <si>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</si>
  <si>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</si>
  <si>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</si>
  <si>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</si>
  <si>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</si>
  <si>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</si>
  <si>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</si>
  <si>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</si>
  <si>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</si>
  <si>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</si>
  <si>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</si>
  <si>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</si>
  <si>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</si>
  <si>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</si>
  <si>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</si>
  <si>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</si>
  <si>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</si>
  <si>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</si>
  <si>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</si>
  <si>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</si>
  <si>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</si>
  <si>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</si>
  <si>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</si>
  <si>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</si>
  <si>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</si>
  <si>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</si>
  <si>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</si>
  <si>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</si>
  <si>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</si>
  <si>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</si>
  <si>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</si>
  <si>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</si>
  <si>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</si>
  <si>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</si>
  <si>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</si>
  <si>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</si>
  <si>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</si>
  <si>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</si>
  <si>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</si>
  <si>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</si>
  <si>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</si>
  <si>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</si>
  <si>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</si>
  <si>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</si>
  <si>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</si>
  <si>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</si>
  <si>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</si>
  <si>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</si>
  <si>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</si>
  <si>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</si>
  <si>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</si>
  <si>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</si>
  <si>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</si>
  <si>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</si>
  <si>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</si>
  <si>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</si>
  <si>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</si>
  <si>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</si>
  <si>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</si>
  <si>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</si>
  <si>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</si>
  <si>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</si>
  <si>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</si>
  <si>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</si>
  <si>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</si>
  <si>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</si>
  <si>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</si>
  <si>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</si>
  <si>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</si>
  <si>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</si>
  <si>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</si>
  <si>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</si>
  <si>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</si>
  <si>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</si>
  <si>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</si>
  <si>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</si>
  <si>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</si>
  <si>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</si>
  <si>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</si>
  <si>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</si>
  <si>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</si>
  <si>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</si>
  <si>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</si>
  <si>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</si>
  <si>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</si>
  <si>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</si>
  <si>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</si>
  <si>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</si>
  <si>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</si>
  <si>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</si>
  <si>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</si>
  <si>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</si>
  <si>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</si>
  <si>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</si>
  <si>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</si>
  <si>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</si>
  <si>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</si>
  <si>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</si>
  <si>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</si>
  <si>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</si>
  <si>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</si>
  <si>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</si>
  <si>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</si>
  <si>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</si>
  <si>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</si>
  <si>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</si>
  <si>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</si>
  <si>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</si>
  <si>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</si>
  <si>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</si>
  <si>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</si>
  <si>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</si>
  <si>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</si>
  <si>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</si>
  <si>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</si>
  <si>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</si>
  <si>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</si>
  <si>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</si>
  <si>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</si>
  <si>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</si>
  <si>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</si>
  <si>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</si>
  <si>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</si>
  <si>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</si>
  <si>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</si>
  <si>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</si>
  <si>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</si>
  <si>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</si>
  <si>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</si>
  <si>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</si>
  <si>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</si>
  <si>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</si>
  <si>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</si>
  <si>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</si>
  <si>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</si>
  <si>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</si>
  <si>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</si>
  <si>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</si>
  <si>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</si>
  <si>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</si>
  <si>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</si>
  <si>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</si>
  <si>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</si>
  <si>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</si>
  <si>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</si>
  <si>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</si>
  <si>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</si>
  <si>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</si>
  <si>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</si>
  <si>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</si>
  <si>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</si>
  <si>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</si>
  <si>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</si>
  <si>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</si>
  <si>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</si>
  <si>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</si>
  <si>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</si>
  <si>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</si>
  <si>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</si>
  <si>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</si>
  <si>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</si>
  <si>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</si>
  <si>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</si>
  <si>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</si>
  <si>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</si>
  <si>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</si>
  <si>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</si>
  <si>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</si>
  <si>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</si>
  <si>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</si>
  <si>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</si>
  <si>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</si>
  <si>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</si>
  <si>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</si>
  <si>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</si>
  <si>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</si>
  <si>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</si>
  <si>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</si>
  <si>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</si>
  <si>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</si>
  <si>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</si>
  <si>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</si>
  <si>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</si>
  <si>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</si>
  <si>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</si>
  <si>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</si>
  <si>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</si>
  <si>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</si>
  <si>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</si>
  <si>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</si>
  <si>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</si>
  <si>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</si>
  <si>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</si>
  <si>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</si>
  <si>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</si>
  <si>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</si>
  <si>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</si>
  <si>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</si>
  <si>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</si>
  <si>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</si>
  <si>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</si>
  <si>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</si>
  <si>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</si>
  <si>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</si>
  <si>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</si>
  <si>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</si>
  <si>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</si>
  <si>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</si>
  <si>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</si>
  <si>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</si>
  <si>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</si>
  <si>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</si>
  <si>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</si>
  <si>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</si>
  <si>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</si>
  <si>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</si>
  <si>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</si>
  <si>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</si>
  <si>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</si>
  <si>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</si>
  <si>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</si>
  <si>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</si>
  <si>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</si>
  <si>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</si>
  <si>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</si>
  <si>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</si>
  <si>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</si>
  <si>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</si>
  <si>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</si>
  <si>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</si>
  <si>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</si>
  <si>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</si>
  <si>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</si>
  <si>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</si>
  <si>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</si>
  <si>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</si>
  <si>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</si>
  <si>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</si>
  <si>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</si>
  <si>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</si>
  <si>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</si>
  <si>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</si>
  <si>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</si>
  <si>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</si>
  <si>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</si>
  <si>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</si>
  <si>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</si>
  <si>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</si>
  <si>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</si>
  <si>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</si>
  <si>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</si>
  <si>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</si>
  <si>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</si>
  <si>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</si>
  <si>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</si>
  <si>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</si>
  <si>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</si>
  <si>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</si>
  <si>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</si>
  <si>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</si>
  <si>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</si>
  <si>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</si>
  <si>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</si>
  <si>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</si>
  <si>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</si>
  <si>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</si>
  <si>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</si>
  <si>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</si>
  <si>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</si>
  <si>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</si>
  <si>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</si>
  <si>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</si>
  <si>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</si>
  <si>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</si>
  <si>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</si>
  <si>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</si>
  <si>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</si>
  <si>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</si>
  <si>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</si>
  <si>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</si>
  <si>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</si>
  <si>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</si>
  <si>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</si>
  <si>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</si>
  <si>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</si>
  <si>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</si>
  <si>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</si>
  <si>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</si>
  <si>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</si>
  <si>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</si>
  <si>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</si>
  <si>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</si>
  <si>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</si>
  <si>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</si>
  <si>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</si>
  <si>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</si>
  <si>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</si>
  <si>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</si>
  <si>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</si>
  <si>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</si>
  <si>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</si>
  <si>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</si>
  <si>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</si>
  <si>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</si>
  <si>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</si>
  <si>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</si>
  <si>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</si>
  <si>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</si>
  <si>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</si>
  <si>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</si>
  <si>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</si>
  <si>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</si>
  <si>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</si>
  <si>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</si>
  <si>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</si>
  <si>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</si>
  <si>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</si>
  <si>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</si>
  <si>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</si>
  <si>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</si>
  <si>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</si>
  <si>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</si>
  <si>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</si>
  <si>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</si>
  <si>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</si>
  <si>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</si>
  <si>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</si>
  <si>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</si>
  <si>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</si>
  <si>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</si>
  <si>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</si>
  <si>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</si>
  <si>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</si>
  <si>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</si>
  <si>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</si>
  <si>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</si>
  <si>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</si>
  <si>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</si>
  <si>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</si>
  <si>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</si>
  <si>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</si>
  <si>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</si>
  <si>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</si>
  <si>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</si>
  <si>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</si>
  <si>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</si>
  <si>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</si>
  <si>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</si>
  <si>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</si>
  <si>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</si>
  <si>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</si>
  <si>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</si>
  <si>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</si>
  <si>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</si>
  <si>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</si>
  <si>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</si>
  <si>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</si>
  <si>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</si>
  <si>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</si>
  <si>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</si>
  <si>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</si>
  <si>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</si>
  <si>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</si>
  <si>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</si>
  <si>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</si>
  <si>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</si>
  <si>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</si>
  <si>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</si>
  <si>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</si>
  <si>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</si>
  <si>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</si>
  <si>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</si>
  <si>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</si>
  <si>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</si>
  <si>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</si>
  <si>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</si>
  <si>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</si>
  <si>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</si>
  <si>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</si>
  <si>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</si>
  <si>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</si>
  <si>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</si>
  <si>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</si>
  <si>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</si>
  <si>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</si>
  <si>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</si>
  <si>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</si>
  <si>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</si>
  <si>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</si>
  <si>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</si>
  <si>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</si>
  <si>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</si>
  <si>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</si>
  <si>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</si>
  <si>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</si>
  <si>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</si>
  <si>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</si>
  <si>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</si>
  <si>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</si>
  <si>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</si>
  <si>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</si>
  <si>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</si>
  <si>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</si>
  <si>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</si>
  <si>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</si>
  <si>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</si>
  <si>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</si>
  <si>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</si>
  <si>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</si>
  <si>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</si>
  <si>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</si>
  <si>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</si>
  <si>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</si>
  <si>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</si>
  <si>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</si>
  <si>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</si>
  <si>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</si>
  <si>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</si>
  <si>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</si>
  <si>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</si>
  <si>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</si>
  <si>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</si>
  <si>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</si>
  <si>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</si>
  <si>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</si>
  <si>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</si>
  <si>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</si>
  <si>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</si>
  <si>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</si>
  <si>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</si>
  <si>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</si>
  <si>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</si>
  <si>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</si>
  <si>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</si>
  <si>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</si>
  <si>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</si>
  <si>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</si>
  <si>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</si>
  <si>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</si>
  <si>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</si>
  <si>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</si>
  <si>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</si>
  <si>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</si>
  <si>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</si>
  <si>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</si>
  <si>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</si>
  <si>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</si>
  <si>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</si>
  <si>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</si>
  <si>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</si>
  <si>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</si>
  <si>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</si>
  <si>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</si>
  <si>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</si>
  <si>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</si>
  <si>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</si>
  <si>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</si>
  <si>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</si>
  <si>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</si>
  <si>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</si>
  <si>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</si>
  <si>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</si>
  <si>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</si>
  <si>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</si>
  <si>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</si>
  <si>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</si>
  <si>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</si>
  <si>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</si>
  <si>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</si>
  <si>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</si>
  <si>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</si>
  <si>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</si>
  <si>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</si>
  <si>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</si>
  <si>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</si>
  <si>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</si>
  <si>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</si>
  <si>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</si>
  <si>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</si>
  <si>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</si>
  <si>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</si>
  <si>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</si>
  <si>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</si>
  <si>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</si>
  <si>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</si>
  <si>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</si>
  <si>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</si>
  <si>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</si>
  <si>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</si>
  <si>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</si>
  <si>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</si>
  <si>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</si>
  <si>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</si>
  <si>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</si>
  <si>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</si>
  <si>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</si>
  <si>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</si>
  <si>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</si>
  <si>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</si>
  <si>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</si>
  <si>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</si>
  <si>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</si>
  <si>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</si>
  <si>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</si>
  <si>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</si>
  <si>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</si>
  <si>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</si>
  <si>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</si>
  <si>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</si>
  <si>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</si>
  <si>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</si>
  <si>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</si>
  <si>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</si>
  <si>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</si>
  <si>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</si>
  <si>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</si>
  <si>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</si>
  <si>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</si>
  <si>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</si>
  <si>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</si>
  <si>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</si>
  <si>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</si>
  <si>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</si>
  <si>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</si>
  <si>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</si>
  <si>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</si>
  <si>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</si>
  <si>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</si>
  <si>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</si>
  <si>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</si>
  <si>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</si>
  <si>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</si>
  <si>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</si>
  <si>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</si>
  <si>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</si>
  <si>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</si>
  <si>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</si>
  <si>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</si>
  <si>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</si>
  <si>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</si>
  <si>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</si>
  <si>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</si>
  <si>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</si>
  <si>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</si>
  <si>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</si>
  <si>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</si>
  <si>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</si>
  <si>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</si>
  <si>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</si>
  <si>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</si>
  <si>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</si>
  <si>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</si>
  <si>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</si>
  <si>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</si>
  <si>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</si>
  <si>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</si>
  <si>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</si>
  <si>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</si>
  <si>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</si>
  <si>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</si>
  <si>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</si>
  <si>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</si>
  <si>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</si>
  <si>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</si>
  <si>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</si>
  <si>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</si>
  <si>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</si>
  <si>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</si>
  <si>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</si>
  <si>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</si>
  <si>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</si>
  <si>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</si>
  <si>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</si>
  <si>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</si>
  <si>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</si>
  <si>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</si>
  <si>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</si>
  <si>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</si>
  <si>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</si>
  <si>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</si>
  <si>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</si>
  <si>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</si>
  <si>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</si>
  <si>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</si>
  <si>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</si>
  <si>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</si>
  <si>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</si>
  <si>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</si>
  <si>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</si>
  <si>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</si>
  <si>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</si>
  <si>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</si>
  <si>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</si>
  <si>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</si>
  <si>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</si>
  <si>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</si>
  <si>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</si>
  <si>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</si>
  <si>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</si>
  <si>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</si>
  <si>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</si>
  <si>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</si>
  <si>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</si>
  <si>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</si>
  <si>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</si>
  <si>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</si>
  <si>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</si>
  <si>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</si>
  <si>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</si>
  <si>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</si>
  <si>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</si>
  <si>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</si>
  <si>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</si>
  <si>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</si>
  <si>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</si>
  <si>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</si>
  <si>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</si>
  <si>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</si>
  <si>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</si>
  <si>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</si>
  <si>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</si>
  <si>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</si>
  <si>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</si>
  <si>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</si>
  <si>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</si>
  <si>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</si>
  <si>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</si>
  <si>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</si>
  <si>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</si>
  <si>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</si>
  <si>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</si>
  <si>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</si>
  <si>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</si>
  <si>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</si>
  <si>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</si>
  <si>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</si>
  <si>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</si>
  <si>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</si>
  <si>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</si>
  <si>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</si>
  <si>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</si>
  <si>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</si>
  <si>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</si>
  <si>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</si>
  <si>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</si>
  <si>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</si>
  <si>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</si>
  <si>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</si>
  <si>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</si>
  <si>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</si>
  <si>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</si>
  <si>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</si>
  <si>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</si>
  <si>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</si>
  <si>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</si>
  <si>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</si>
  <si>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</si>
  <si>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</si>
  <si>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</si>
  <si>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</si>
  <si>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</si>
  <si>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</si>
  <si>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</si>
  <si>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</si>
  <si>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</si>
  <si>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</si>
  <si>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</si>
  <si>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</si>
  <si>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</si>
  <si>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</si>
  <si>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</si>
  <si>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</si>
  <si>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</si>
  <si>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</si>
  <si>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</si>
  <si>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</si>
  <si>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</si>
  <si>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</si>
  <si>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</si>
  <si>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</si>
  <si>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</si>
  <si>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</si>
  <si>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</si>
  <si>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</si>
  <si>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</si>
  <si>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</si>
  <si>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</si>
  <si>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</si>
  <si>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</si>
  <si>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</si>
  <si>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</si>
  <si>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</si>
  <si>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</si>
  <si>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</si>
  <si>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</si>
  <si>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</si>
  <si>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</si>
  <si>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</si>
  <si>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</si>
  <si>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</si>
  <si>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</si>
  <si>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</si>
  <si>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</si>
  <si>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</si>
  <si>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</si>
  <si>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</si>
  <si>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</si>
  <si>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</si>
  <si>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</si>
  <si>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</si>
  <si>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</si>
  <si>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</si>
  <si>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</si>
  <si>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</si>
  <si>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</si>
  <si>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</si>
  <si>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</si>
  <si>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</si>
  <si>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</si>
  <si>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</si>
  <si>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</si>
  <si>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</si>
  <si>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</si>
  <si>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</si>
  <si>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</si>
  <si>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</si>
  <si>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</si>
  <si>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</si>
  <si>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</si>
  <si>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</si>
  <si>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</si>
  <si>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</si>
  <si>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</si>
  <si>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</si>
  <si>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</si>
  <si>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</si>
  <si>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</si>
  <si>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</si>
  <si>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</si>
  <si>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</si>
  <si>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</si>
  <si>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</si>
  <si>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</si>
  <si>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</si>
  <si>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</si>
  <si>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</si>
  <si>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</si>
  <si>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</si>
  <si>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</si>
  <si>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</si>
  <si>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</si>
  <si>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</si>
  <si>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</si>
  <si>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</si>
  <si>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</si>
  <si>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</si>
  <si>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</si>
  <si>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</si>
  <si>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</si>
  <si>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</si>
  <si>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</si>
  <si>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</si>
  <si>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</si>
  <si>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</si>
  <si>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</si>
  <si>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</si>
  <si>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</si>
  <si>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</si>
  <si>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</si>
  <si>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</si>
  <si>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</si>
  <si>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</si>
  <si>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</si>
  <si>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</si>
  <si>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</si>
  <si>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</si>
  <si>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</si>
  <si>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</si>
  <si>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</si>
  <si>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</si>
  <si>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</si>
  <si>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</si>
  <si>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</si>
  <si>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</si>
  <si>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</si>
  <si>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</si>
  <si>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</si>
  <si>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</si>
  <si>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</si>
  <si>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</si>
  <si>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</si>
  <si>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</si>
  <si>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</si>
  <si>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</si>
  <si>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</si>
  <si>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</si>
  <si>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</si>
  <si>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</si>
  <si>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</si>
  <si>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</si>
  <si>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</si>
  <si>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</si>
  <si>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</si>
  <si>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</si>
  <si>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</si>
  <si>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</si>
  <si>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</si>
  <si>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</si>
  <si>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</si>
  <si>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</si>
  <si>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</si>
  <si>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</si>
  <si>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</si>
  <si>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</si>
  <si>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</si>
  <si>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</si>
  <si>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</si>
  <si>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</si>
  <si>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</si>
  <si>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</si>
  <si>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</si>
  <si>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</si>
  <si>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</si>
  <si>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</si>
  <si>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</si>
  <si>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</si>
  <si>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</si>
  <si>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</si>
  <si>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</si>
  <si>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</si>
  <si>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</si>
  <si>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</si>
  <si>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</si>
  <si>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</si>
  <si>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</si>
  <si>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</si>
  <si>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</si>
  <si>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</si>
  <si>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</si>
  <si>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</si>
  <si>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</si>
  <si>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</si>
  <si>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</si>
  <si>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</si>
  <si>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</si>
  <si>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</si>
  <si>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</si>
  <si>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</si>
  <si>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</si>
  <si>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</si>
  <si>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</si>
  <si>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</si>
  <si>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</si>
  <si>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</si>
  <si>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</si>
  <si>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</si>
  <si>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</si>
  <si>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</si>
  <si>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</si>
  <si>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</si>
  <si>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</si>
  <si>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</si>
  <si>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</si>
  <si>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</si>
  <si>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</si>
  <si>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</si>
  <si>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</si>
  <si>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</si>
  <si>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</si>
  <si>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</si>
  <si>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</si>
  <si>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</si>
  <si>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</si>
  <si>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</si>
  <si>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</si>
  <si>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</si>
  <si>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</si>
  <si>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</si>
  <si>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</si>
  <si>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</si>
  <si>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</si>
  <si>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</si>
  <si>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</si>
  <si>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</si>
  <si>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</si>
  <si>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</si>
  <si>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</si>
  <si>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</si>
  <si>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</si>
  <si>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</si>
  <si>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</si>
  <si>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</si>
  <si>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</si>
  <si>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</si>
  <si>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</si>
  <si>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</si>
  <si>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</si>
  <si>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</si>
  <si>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</si>
  <si>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</si>
  <si>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</si>
  <si>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</si>
  <si>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</si>
  <si>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</si>
  <si>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</si>
  <si>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</si>
  <si>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</si>
  <si>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</si>
  <si>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</si>
  <si>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</si>
  <si>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</si>
  <si>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</si>
  <si>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</si>
  <si>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</si>
  <si>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</si>
  <si>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</si>
  <si>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</si>
  <si>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</si>
  <si>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</si>
  <si>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</si>
  <si>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</si>
  <si>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</si>
  <si>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</si>
  <si>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</si>
  <si>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</si>
  <si>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</si>
  <si>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</si>
  <si>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</si>
  <si>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</si>
  <si>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</si>
  <si>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</si>
  <si>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</si>
  <si>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</si>
  <si>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</si>
  <si>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</si>
  <si>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</si>
  <si>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</si>
  <si>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</si>
  <si>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</si>
  <si>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</si>
  <si>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</si>
  <si>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</si>
  <si>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</si>
  <si>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</si>
  <si>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</si>
  <si>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</si>
  <si>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</si>
  <si>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</si>
  <si>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</si>
  <si>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</si>
  <si>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</si>
  <si>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</si>
  <si>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</si>
  <si>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</si>
  <si>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</si>
  <si>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</si>
  <si>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</si>
  <si>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</si>
  <si>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</si>
  <si>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</si>
  <si>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</si>
  <si>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</si>
  <si>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</si>
  <si>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</si>
  <si>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</si>
  <si>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</si>
  <si>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</si>
  <si>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</si>
  <si>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</si>
  <si>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</si>
  <si>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</si>
  <si>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</si>
  <si>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</si>
  <si>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</si>
  <si>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</si>
  <si>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</si>
  <si>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</si>
  <si>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</si>
  <si>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</si>
  <si>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</si>
  <si>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</si>
  <si>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</si>
  <si>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</si>
  <si>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</si>
  <si>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</si>
  <si>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</si>
  <si>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</si>
  <si>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</si>
  <si>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</si>
  <si>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</si>
  <si>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</si>
  <si>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</si>
  <si>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</si>
  <si>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</si>
  <si>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</si>
  <si>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</si>
  <si>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</si>
  <si>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</si>
  <si>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</si>
  <si>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</si>
  <si>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</si>
  <si>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</si>
  <si>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</si>
  <si>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</si>
  <si>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</si>
  <si>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</si>
  <si>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</si>
  <si>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</si>
  <si>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</si>
  <si>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</si>
  <si>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</si>
  <si>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</si>
  <si>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</si>
  <si>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</si>
  <si>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</si>
  <si>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</si>
  <si>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</si>
  <si>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</si>
  <si>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</si>
  <si>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</si>
  <si>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</si>
  <si>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</si>
  <si>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</si>
  <si>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</si>
  <si>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</si>
  <si>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</si>
  <si>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</si>
  <si>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</si>
  <si>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</si>
  <si>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</si>
  <si>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</si>
  <si>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</si>
  <si>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</si>
  <si>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</si>
  <si>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</si>
  <si>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</si>
  <si>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</si>
  <si>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</si>
  <si>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</si>
  <si>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</si>
  <si>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</si>
  <si>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</si>
  <si>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</si>
  <si>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</si>
  <si>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</si>
  <si>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</si>
  <si>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</si>
  <si>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</si>
  <si>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</si>
  <si>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</si>
  <si>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</si>
  <si>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</si>
  <si>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</si>
  <si>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</si>
  <si>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</si>
  <si>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</si>
  <si>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</si>
  <si>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</si>
  <si>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</si>
  <si>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</si>
  <si>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</si>
  <si>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</si>
  <si>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</si>
  <si>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</si>
  <si>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</si>
  <si>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</si>
  <si>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</si>
  <si>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</si>
  <si>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</si>
  <si>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</si>
  <si>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</si>
  <si>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</si>
  <si>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</si>
  <si>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</si>
  <si>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</si>
  <si>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</si>
  <si>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</si>
  <si>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</si>
  <si>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</si>
  <si>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</si>
  <si>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</si>
  <si>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</si>
  <si>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</si>
  <si>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</si>
  <si>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</si>
  <si>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</si>
  <si>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</si>
  <si>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</si>
  <si>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</si>
  <si>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</si>
  <si>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</si>
  <si>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</si>
  <si>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</si>
  <si>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</si>
  <si>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</si>
  <si>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</si>
  <si>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</si>
  <si>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</si>
  <si>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</si>
  <si>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</si>
  <si>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</si>
  <si>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</si>
  <si>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</si>
  <si>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</si>
  <si>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</si>
  <si>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</si>
  <si>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</si>
  <si>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</si>
  <si>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</si>
  <si>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</si>
  <si>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</si>
  <si>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</si>
  <si>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</si>
  <si>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</si>
  <si>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</si>
  <si>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</si>
  <si>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</si>
  <si>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</si>
  <si>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</si>
  <si>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</si>
  <si>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</si>
  <si>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</si>
  <si>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</si>
  <si>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</si>
  <si>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</si>
  <si>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</si>
  <si>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</si>
  <si>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</si>
  <si>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</si>
  <si>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</si>
  <si>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</si>
  <si>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</si>
  <si>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</si>
  <si>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</si>
  <si>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</si>
  <si>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</si>
  <si>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</si>
  <si>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</si>
  <si>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</si>
  <si>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</si>
  <si>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</si>
  <si>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</si>
  <si>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</si>
  <si>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</si>
  <si>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</si>
  <si>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</si>
  <si>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</si>
  <si>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</si>
  <si>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</si>
  <si>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</si>
  <si>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</si>
  <si>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</si>
  <si>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</si>
  <si>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</si>
  <si>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</si>
  <si>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</si>
  <si>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</si>
  <si>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</si>
  <si>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</si>
  <si>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</si>
  <si>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</si>
  <si>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</si>
  <si>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</si>
  <si>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</si>
  <si>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</si>
  <si>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</si>
  <si>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</si>
  <si>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</si>
  <si>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</si>
  <si>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</si>
  <si>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</si>
  <si>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</si>
  <si>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</si>
  <si>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</si>
  <si>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</si>
  <si>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</si>
  <si>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</si>
  <si>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</si>
  <si>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</si>
  <si>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</si>
  <si>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</si>
  <si>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</si>
  <si>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</si>
  <si>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</si>
  <si>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</si>
  <si>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</si>
  <si>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</si>
  <si>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</si>
  <si>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</si>
  <si>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</si>
  <si>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</si>
  <si>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</si>
  <si>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</si>
  <si>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</si>
  <si>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</si>
  <si>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</si>
  <si>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</si>
  <si>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</si>
  <si>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</si>
  <si>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</si>
  <si>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</si>
  <si>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</si>
  <si>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</si>
  <si>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</si>
  <si>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</si>
  <si>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</si>
  <si>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</si>
  <si>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</si>
  <si>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</si>
  <si>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</si>
  <si>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</si>
  <si>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</si>
  <si>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</si>
  <si>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</si>
  <si>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</si>
  <si>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</si>
  <si>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</si>
  <si>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</si>
  <si>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</si>
  <si>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</si>
  <si>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</si>
  <si>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</si>
  <si>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</si>
  <si>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</si>
  <si>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</si>
  <si>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</si>
  <si>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</si>
  <si>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</si>
  <si>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</si>
  <si>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</si>
  <si>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</si>
  <si>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</si>
  <si>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</si>
  <si>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</si>
  <si>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</si>
  <si>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</si>
  <si>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</si>
  <si>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</si>
  <si>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</si>
  <si>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</si>
  <si>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</si>
  <si>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</si>
  <si>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</si>
  <si>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</si>
  <si>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</si>
  <si>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</si>
  <si>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</si>
  <si>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</si>
  <si>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</si>
  <si>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</si>
  <si>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</si>
  <si>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</si>
  <si>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</si>
  <si>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</si>
  <si>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</si>
  <si>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</si>
  <si>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</si>
  <si>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</si>
  <si>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</si>
  <si>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</si>
  <si>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</si>
  <si>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</si>
  <si>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</si>
  <si>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</si>
  <si>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</si>
  <si>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</si>
  <si>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</si>
  <si>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</si>
  <si>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</si>
  <si>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</si>
  <si>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</si>
  <si>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</si>
  <si>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</si>
  <si>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</si>
  <si>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</si>
  <si>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</si>
  <si>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</si>
  <si>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</si>
  <si>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</si>
  <si>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</si>
  <si>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</si>
  <si>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</si>
  <si>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</si>
  <si>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</si>
  <si>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</si>
  <si>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</si>
  <si>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</si>
  <si>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</si>
  <si>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</si>
  <si>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</si>
  <si>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</si>
  <si>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</si>
  <si>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</si>
  <si>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</si>
  <si>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</si>
  <si>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</si>
  <si>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</si>
  <si>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</si>
  <si>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</si>
  <si>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</si>
  <si>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</si>
  <si>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</si>
  <si>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</si>
  <si>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</si>
  <si>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</si>
  <si>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</si>
  <si>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</si>
  <si>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</si>
  <si>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</si>
  <si>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</si>
  <si>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</si>
  <si>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</si>
  <si>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</si>
  <si>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</si>
  <si>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</si>
  <si>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</si>
  <si>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</si>
  <si>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</si>
  <si>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</si>
  <si>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</si>
  <si>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</si>
  <si>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</si>
  <si>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</si>
  <si>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</si>
  <si>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</si>
  <si>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</si>
  <si>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</si>
  <si>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</si>
  <si>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</si>
  <si>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</si>
  <si>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</si>
  <si>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</si>
  <si>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</si>
  <si>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</si>
  <si>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</si>
  <si>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</si>
  <si>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</si>
  <si>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</si>
  <si>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</si>
  <si>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</si>
  <si>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</si>
  <si>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</si>
  <si>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</si>
  <si>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</si>
  <si>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</si>
  <si>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</si>
  <si>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</si>
  <si>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</si>
  <si>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</si>
  <si>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</si>
  <si>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</si>
  <si>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</si>
  <si>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</si>
  <si>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</si>
  <si>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</si>
  <si>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</si>
  <si>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</si>
  <si>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</si>
  <si>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</si>
  <si>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</si>
  <si>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</si>
  <si>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</si>
  <si>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</si>
  <si>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</si>
  <si>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</si>
  <si>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</si>
  <si>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</si>
  <si>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</si>
  <si>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</si>
  <si>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</si>
  <si>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</si>
  <si>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</si>
  <si>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</si>
  <si>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</si>
  <si>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</si>
  <si>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</si>
  <si>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</si>
  <si>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</si>
  <si>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</si>
  <si>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</si>
  <si>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</si>
  <si>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</si>
  <si>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</si>
  <si>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</si>
  <si>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</si>
  <si>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</si>
  <si>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</si>
  <si>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</si>
  <si>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</si>
  <si>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</si>
  <si>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</si>
  <si>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</si>
  <si>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</si>
  <si>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</si>
  <si>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</si>
  <si>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</si>
  <si>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</si>
  <si>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</si>
  <si>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</si>
  <si>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</si>
  <si>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</si>
  <si>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</si>
  <si>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</si>
  <si>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</si>
  <si>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</si>
  <si>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</si>
  <si>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</si>
  <si>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</si>
  <si>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</si>
  <si>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</si>
  <si>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</si>
  <si>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</si>
  <si>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</si>
  <si>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</si>
  <si>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</si>
  <si>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</si>
  <si>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</si>
  <si>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</si>
  <si>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</si>
  <si>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</si>
  <si>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</si>
  <si>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</si>
  <si>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</si>
  <si>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</si>
  <si>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</si>
  <si>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</si>
  <si>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</si>
  <si>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</si>
  <si>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</si>
  <si>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</si>
  <si>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</si>
  <si>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</si>
  <si>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</si>
  <si>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</si>
  <si>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</si>
  <si>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</si>
  <si>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</si>
  <si>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</si>
  <si>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</si>
  <si>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</si>
  <si>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</si>
  <si>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</si>
  <si>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</si>
  <si>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</si>
  <si>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</si>
  <si>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</si>
  <si>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</si>
  <si>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</si>
  <si>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</si>
  <si>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</si>
  <si>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</si>
  <si>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</si>
  <si>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</si>
  <si>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</si>
  <si>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</si>
  <si>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</si>
  <si>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</si>
  <si>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</si>
  <si>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</si>
  <si>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</si>
  <si>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</si>
  <si>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</si>
  <si>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</si>
  <si>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</si>
  <si>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</si>
  <si>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</si>
  <si>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</si>
  <si>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</si>
  <si>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</si>
  <si>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</si>
  <si>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</si>
  <si>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</si>
  <si>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</si>
  <si>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</si>
  <si>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</si>
  <si>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</si>
  <si>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</si>
  <si>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</si>
  <si>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</si>
  <si>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</si>
  <si>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</si>
  <si>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</si>
  <si>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</si>
  <si>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</si>
  <si>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</si>
  <si>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</si>
  <si>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</si>
  <si>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</si>
  <si>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</si>
  <si>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</si>
  <si>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</si>
  <si>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</si>
  <si>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</si>
  <si>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</si>
  <si>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</si>
  <si>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</si>
  <si>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</si>
  <si>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</si>
  <si>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</si>
  <si>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</si>
  <si>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</si>
  <si>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</si>
  <si>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</si>
  <si>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</si>
  <si>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</si>
  <si>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</si>
  <si>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</si>
  <si>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</si>
  <si>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</si>
  <si>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</si>
  <si>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</si>
  <si>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</si>
  <si>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</si>
  <si>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</si>
  <si>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</si>
  <si>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</si>
  <si>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</si>
  <si>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</si>
  <si>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</si>
  <si>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</si>
  <si>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</si>
  <si>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</si>
  <si>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</si>
  <si>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</si>
  <si>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</si>
  <si>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</si>
  <si>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</si>
  <si>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</si>
  <si>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</si>
  <si>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</si>
  <si>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</si>
  <si>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</si>
  <si>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</si>
  <si>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</si>
  <si>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</si>
  <si>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</si>
  <si>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</si>
  <si>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</si>
  <si>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</si>
  <si>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</si>
  <si>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</si>
  <si>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</si>
  <si>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</si>
  <si>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</si>
  <si>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</si>
  <si>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</si>
  <si>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</si>
  <si>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</si>
  <si>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</si>
  <si>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</si>
  <si>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</si>
  <si>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</si>
  <si>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</si>
  <si>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</si>
  <si>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</si>
  <si>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</si>
  <si>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</si>
  <si>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</si>
  <si>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</si>
  <si>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</si>
  <si>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</si>
  <si>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</si>
  <si>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</si>
  <si>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</si>
  <si>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</si>
  <si>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</si>
  <si>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</si>
  <si>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</si>
  <si>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</si>
  <si>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</si>
  <si>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</si>
  <si>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</si>
  <si>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</si>
  <si>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</si>
  <si>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</si>
  <si>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</si>
  <si>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</si>
  <si>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</si>
  <si>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</si>
  <si>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</si>
  <si>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</si>
  <si>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</si>
  <si>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</si>
  <si>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</si>
  <si>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</si>
  <si>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</si>
  <si>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</si>
  <si>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</si>
  <si>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</si>
  <si>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</si>
  <si>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</si>
  <si>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</si>
  <si>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</si>
  <si>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</si>
  <si>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</si>
  <si>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</si>
  <si>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</si>
  <si>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</si>
  <si>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</si>
  <si>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</si>
  <si>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</si>
  <si>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</si>
  <si>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</si>
  <si>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</si>
  <si>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</si>
  <si>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</si>
  <si>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</si>
  <si>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</si>
  <si>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</si>
  <si>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</si>
  <si>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</si>
  <si>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</si>
  <si>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</si>
  <si>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</si>
  <si>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</si>
  <si>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</si>
  <si>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</si>
  <si>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</si>
  <si>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</si>
  <si>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</si>
  <si>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</si>
  <si>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</si>
  <si>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</si>
  <si>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</si>
  <si>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</si>
  <si>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</si>
  <si>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</si>
  <si>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</si>
  <si>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</si>
  <si>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</si>
  <si>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</si>
  <si>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</si>
  <si>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</si>
  <si>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</si>
  <si>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</si>
  <si>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</si>
  <si>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</si>
  <si>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</si>
  <si>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</si>
  <si>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</si>
  <si>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</si>
  <si>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</si>
  <si>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</si>
  <si>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</si>
  <si>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</si>
  <si>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</si>
  <si>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</si>
  <si>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</si>
  <si>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</si>
  <si>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</si>
  <si>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</si>
  <si>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</si>
  <si>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</si>
  <si>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</si>
  <si>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</si>
  <si>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</si>
  <si>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</si>
  <si>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</si>
  <si>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</si>
  <si>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</si>
  <si>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</si>
  <si>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</si>
  <si>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</si>
  <si>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</si>
  <si>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</si>
  <si>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</si>
  <si>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</si>
  <si>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</si>
  <si>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</si>
  <si>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</si>
  <si>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</si>
  <si>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</si>
  <si>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</si>
  <si>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</si>
  <si>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</si>
  <si>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</si>
  <si>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</si>
  <si>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</si>
  <si>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</si>
  <si>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</si>
  <si>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</si>
  <si>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</si>
  <si>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</si>
  <si>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</si>
  <si>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</si>
  <si>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</si>
  <si>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</si>
  <si>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</si>
  <si>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</si>
  <si>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</si>
  <si>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</si>
  <si>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</si>
  <si>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</si>
  <si>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</si>
  <si>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</si>
  <si>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</si>
  <si>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</si>
  <si>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</si>
  <si>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</si>
  <si>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</si>
  <si>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</si>
  <si>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</si>
  <si>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</si>
  <si>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</si>
  <si>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</si>
  <si>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</si>
  <si>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</si>
  <si>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</si>
  <si>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</si>
  <si>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</si>
  <si>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</si>
  <si>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</si>
  <si>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</si>
  <si>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</si>
  <si>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</si>
  <si>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</si>
  <si>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</si>
  <si>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</si>
  <si>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</si>
  <si>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</si>
  <si>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</si>
  <si>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</si>
  <si>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</si>
  <si>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</si>
  <si>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</si>
  <si>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</si>
  <si>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</si>
  <si>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</si>
  <si>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</si>
  <si>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</si>
  <si>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</si>
  <si>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</si>
  <si>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</si>
  <si>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</si>
  <si>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</si>
  <si>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</si>
  <si>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</si>
  <si>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</si>
  <si>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</si>
  <si>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</si>
  <si>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</si>
  <si>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</si>
  <si>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</si>
  <si>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</si>
  <si>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</si>
  <si>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</si>
  <si>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</si>
  <si>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</si>
  <si>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</si>
  <si>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</si>
  <si>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</si>
  <si>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</si>
  <si>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</si>
  <si>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</si>
  <si>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</si>
  <si>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</si>
  <si>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</si>
  <si>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</si>
  <si>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</si>
  <si>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</si>
  <si>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</si>
  <si>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</si>
  <si>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</si>
  <si>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</si>
  <si>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</si>
  <si>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</si>
  <si>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</si>
  <si>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</si>
  <si>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</si>
  <si>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</si>
  <si>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</si>
  <si>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</si>
  <si>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</si>
  <si>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</si>
  <si>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</si>
  <si>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</si>
  <si>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</si>
  <si>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</si>
  <si>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</si>
  <si>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</si>
  <si>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</si>
  <si>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</si>
  <si>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</si>
  <si>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</si>
  <si>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</si>
  <si>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</si>
  <si>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</si>
  <si>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</si>
  <si>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</si>
  <si>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</si>
  <si>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</si>
  <si>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</si>
  <si>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</si>
  <si>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</si>
  <si>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</si>
  <si>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</si>
  <si>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</si>
  <si>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</si>
  <si>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</si>
  <si>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</si>
  <si>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</si>
  <si>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</si>
  <si>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</si>
  <si>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</si>
  <si>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</si>
  <si>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</si>
  <si>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</si>
  <si>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</si>
  <si>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</si>
  <si>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</si>
  <si>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</si>
  <si>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</si>
  <si>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</si>
  <si>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</si>
  <si>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</si>
  <si>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</si>
  <si>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</si>
  <si>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</si>
  <si>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</si>
  <si>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</si>
  <si>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</si>
  <si>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</si>
  <si>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</si>
  <si>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</si>
  <si>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</si>
  <si>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</si>
  <si>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</si>
  <si>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</si>
  <si>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</si>
  <si>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</si>
  <si>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</si>
  <si>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</si>
  <si>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</si>
  <si>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</si>
  <si>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</si>
  <si>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</si>
  <si>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</si>
  <si>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</si>
  <si>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</si>
  <si>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</si>
  <si>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</si>
  <si>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</si>
  <si>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</si>
  <si>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</si>
  <si>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</si>
  <si>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</si>
  <si>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</si>
  <si>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</si>
  <si>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</si>
  <si>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</si>
  <si>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</si>
  <si>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</si>
  <si>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</si>
  <si>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</si>
  <si>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</si>
  <si>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</si>
  <si>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</si>
  <si>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</si>
  <si>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</si>
  <si>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</si>
  <si>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</si>
  <si>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</si>
  <si>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</si>
  <si>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</si>
  <si>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</si>
  <si>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</si>
  <si>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</si>
  <si>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</si>
  <si>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</si>
  <si>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</si>
  <si>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</si>
  <si>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</si>
  <si>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</si>
  <si>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</si>
  <si>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</si>
  <si>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</si>
  <si>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</si>
  <si>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</si>
  <si>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</si>
  <si>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</si>
  <si>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</si>
  <si>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</si>
  <si>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</si>
  <si>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</si>
  <si>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</si>
  <si>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</si>
  <si>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</si>
  <si>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</si>
  <si>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</si>
  <si>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</si>
  <si>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</si>
  <si>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</si>
  <si>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</si>
  <si>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</si>
  <si>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</si>
  <si>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</si>
  <si>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</si>
  <si>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</si>
  <si>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</si>
  <si>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</si>
  <si>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</si>
  <si>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</si>
  <si>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</si>
  <si>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</si>
  <si>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</si>
  <si>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</si>
  <si>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</si>
  <si>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</si>
  <si>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</si>
  <si>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</si>
  <si>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</si>
  <si>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</si>
  <si>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</si>
  <si>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</si>
  <si>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</si>
  <si>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</si>
  <si>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</si>
  <si>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</si>
  <si>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</si>
  <si>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</si>
  <si>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</si>
  <si>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</si>
  <si>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</si>
  <si>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</si>
  <si>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</si>
  <si>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</si>
  <si>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</si>
  <si>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</si>
  <si>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</si>
  <si>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</si>
  <si>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</si>
  <si>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</si>
  <si>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</si>
  <si>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</si>
  <si>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</si>
  <si>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</si>
  <si>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</si>
  <si>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</si>
  <si>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</si>
  <si>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</si>
  <si>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</si>
  <si>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</si>
  <si>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</si>
  <si>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</si>
  <si>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</si>
  <si>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</si>
  <si>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</si>
  <si>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</si>
  <si>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</si>
  <si>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</si>
  <si>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</si>
  <si>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</si>
  <si>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</si>
  <si>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</si>
  <si>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</si>
  <si>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</si>
  <si>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</si>
  <si>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</si>
  <si>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</si>
  <si>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</si>
  <si>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</si>
  <si>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</si>
  <si>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</si>
  <si>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</si>
  <si>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</si>
  <si>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</si>
  <si>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</si>
  <si>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</si>
  <si>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</si>
  <si>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</si>
  <si>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</si>
  <si>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</si>
  <si>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</si>
  <si>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</si>
  <si>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</si>
  <si>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</si>
  <si>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</si>
  <si>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</si>
  <si>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</si>
  <si>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</si>
  <si>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</si>
  <si>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</si>
  <si>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</si>
  <si>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</si>
  <si>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</si>
  <si>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</si>
  <si>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</si>
  <si>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</si>
  <si>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</si>
  <si>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</si>
  <si>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</si>
  <si>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</si>
  <si>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</si>
  <si>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</si>
  <si>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</si>
  <si>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</si>
  <si>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</si>
  <si>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</si>
  <si>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</si>
  <si>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</si>
  <si>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</si>
  <si>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</si>
  <si>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</si>
  <si>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</si>
  <si>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</si>
  <si>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</si>
  <si>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</si>
  <si>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</si>
  <si>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</si>
  <si>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</si>
  <si>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</si>
  <si>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</si>
  <si>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</si>
  <si>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</si>
  <si>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</si>
  <si>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</si>
  <si>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</si>
  <si>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</si>
  <si>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</si>
  <si>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</si>
  <si>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</si>
  <si>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</si>
  <si>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</si>
  <si>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</si>
  <si>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</si>
  <si>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</si>
  <si>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</si>
  <si>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</si>
  <si>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</si>
  <si>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</si>
  <si>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</si>
  <si>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</si>
  <si>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</si>
  <si>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</si>
  <si>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</si>
  <si>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</si>
  <si>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</si>
  <si>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</si>
  <si>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</si>
  <si>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</si>
  <si>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</si>
  <si>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</si>
  <si>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</si>
  <si>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</si>
  <si>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</si>
  <si>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</si>
  <si>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</si>
  <si>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</si>
  <si>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</si>
  <si>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</si>
  <si>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</si>
  <si>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</si>
  <si>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</si>
  <si>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</si>
  <si>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</si>
  <si>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</si>
  <si>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</si>
  <si>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</si>
  <si>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</si>
  <si>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</si>
  <si>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</si>
  <si>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</si>
  <si>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</si>
  <si>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</si>
  <si>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</si>
  <si>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</si>
  <si>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</si>
  <si>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</si>
  <si>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</si>
  <si>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</si>
  <si>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</si>
  <si>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</si>
  <si>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</si>
  <si>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</si>
  <si>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</si>
  <si>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</si>
  <si>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</si>
  <si>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</si>
  <si>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</si>
  <si>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</si>
  <si>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</si>
  <si>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</si>
  <si>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</si>
  <si>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</si>
  <si>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</si>
  <si>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</si>
  <si>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</si>
  <si>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</si>
  <si>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</si>
  <si>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</si>
  <si>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</si>
  <si>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</si>
  <si>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</si>
  <si>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</si>
  <si>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</si>
  <si>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</si>
  <si>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</si>
  <si>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</si>
  <si>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</si>
  <si>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</si>
  <si>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</si>
  <si>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</si>
  <si>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</si>
  <si>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</si>
  <si>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</si>
  <si>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</si>
  <si>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</si>
  <si>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</si>
  <si>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</si>
  <si>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</si>
  <si>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</si>
  <si>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</si>
  <si>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</si>
  <si>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</si>
  <si>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</si>
  <si>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</si>
  <si>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</si>
  <si>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</si>
  <si>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</si>
  <si>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</si>
  <si>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</si>
  <si>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</si>
  <si>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</si>
  <si>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</si>
  <si>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</si>
  <si>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</si>
  <si>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</si>
  <si>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</si>
  <si>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</si>
  <si>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</si>
  <si>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</si>
  <si>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</si>
  <si>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</si>
  <si>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</si>
  <si>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</si>
  <si>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</si>
  <si>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</si>
  <si>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</si>
  <si>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</si>
  <si>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</si>
  <si>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</si>
  <si>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</si>
  <si>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</si>
  <si>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</si>
  <si>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</si>
  <si>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</si>
  <si>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</si>
  <si>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</si>
  <si>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</si>
  <si>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</si>
  <si>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</si>
  <si>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</si>
  <si>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</si>
  <si>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</si>
  <si>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</si>
  <si>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</si>
  <si>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</si>
  <si>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</si>
  <si>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</si>
  <si>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</si>
  <si>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</si>
  <si>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</si>
  <si>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</si>
  <si>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</si>
  <si>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</si>
  <si>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</si>
  <si>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</si>
  <si>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</si>
  <si>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</si>
  <si>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</si>
  <si>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</si>
  <si>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</si>
  <si>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</si>
  <si>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</si>
  <si>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</si>
  <si>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</si>
  <si>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</si>
  <si>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</si>
  <si>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</si>
  <si>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</si>
  <si>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</si>
  <si>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</si>
  <si>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</si>
  <si>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</si>
  <si>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</si>
  <si>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</si>
  <si>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</si>
  <si>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</si>
  <si>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</si>
  <si>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</si>
  <si>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</si>
  <si>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</si>
  <si>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</si>
  <si>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</si>
  <si>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</si>
  <si>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</si>
  <si>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</si>
  <si>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</si>
  <si>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</si>
  <si>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</si>
  <si>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</si>
  <si>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</si>
  <si>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</si>
  <si>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</si>
  <si>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</si>
  <si>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</si>
  <si>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</si>
  <si>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</si>
  <si>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</si>
  <si>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</si>
  <si>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</si>
  <si>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</si>
  <si>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</si>
  <si>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</si>
  <si>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</si>
  <si>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</si>
  <si>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</si>
  <si>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</si>
  <si>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</si>
  <si>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</si>
  <si>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</si>
  <si>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</si>
  <si>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</si>
  <si>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</si>
  <si>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</si>
  <si>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</si>
  <si>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</si>
  <si>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</si>
  <si>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</si>
  <si>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</si>
  <si>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</si>
  <si>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</si>
  <si>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</si>
  <si>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</si>
  <si>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</si>
  <si>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</si>
  <si>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</si>
  <si>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</si>
  <si>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</si>
  <si>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</si>
  <si>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</si>
  <si>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</si>
  <si>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</si>
  <si>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</si>
  <si>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</si>
  <si>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</si>
  <si>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</si>
  <si>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</si>
  <si>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</si>
  <si>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</si>
  <si>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</si>
  <si>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</si>
  <si>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</si>
  <si>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</si>
  <si>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</si>
  <si>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</si>
  <si>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</si>
  <si>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</si>
  <si>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</si>
  <si>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</si>
  <si>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</si>
  <si>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</si>
  <si>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</si>
  <si>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</si>
  <si>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</si>
  <si>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</si>
  <si>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</si>
  <si>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</si>
  <si>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</si>
  <si>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</si>
  <si>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</si>
  <si>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</si>
  <si>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</si>
  <si>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</si>
  <si>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</si>
  <si>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</si>
  <si>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</si>
  <si>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</si>
  <si>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</si>
  <si>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</si>
  <si>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</si>
  <si>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</si>
  <si>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</si>
  <si>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</si>
  <si>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</si>
  <si>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</si>
  <si>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</si>
  <si>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</si>
  <si>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</si>
  <si>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</si>
  <si>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</si>
  <si>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</si>
  <si>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</si>
  <si>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</si>
  <si>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</si>
  <si>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</si>
  <si>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</si>
  <si>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</si>
  <si>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</si>
  <si>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</si>
  <si>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</si>
  <si>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</si>
  <si>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</si>
  <si>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</si>
  <si>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</si>
  <si>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</si>
  <si>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</si>
  <si>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</si>
  <si>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</si>
  <si>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</si>
  <si>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</si>
  <si>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</si>
  <si>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</si>
  <si>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</si>
  <si>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</si>
  <si>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</si>
  <si>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</si>
  <si>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</si>
  <si>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</si>
  <si>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</si>
  <si>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</si>
  <si>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</si>
  <si>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</si>
  <si>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</si>
  <si>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</si>
  <si>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</si>
  <si>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</si>
  <si>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</si>
  <si>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</si>
  <si>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</si>
  <si>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</si>
  <si>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</si>
  <si>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</si>
  <si>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</si>
  <si>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</si>
  <si>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</si>
  <si>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</si>
  <si>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</si>
  <si>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</si>
  <si>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</si>
  <si>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</si>
  <si>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</si>
  <si>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</si>
  <si>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</si>
  <si>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</si>
  <si>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</si>
  <si>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</si>
  <si>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</si>
  <si>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</si>
  <si>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</si>
  <si>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</si>
  <si>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</si>
  <si>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</si>
  <si>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</si>
  <si>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</si>
  <si>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</si>
  <si>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</si>
  <si>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</si>
  <si>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</si>
  <si>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</si>
  <si>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</si>
  <si>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</si>
  <si>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</si>
  <si>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</si>
  <si>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</si>
  <si>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</si>
  <si>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</si>
  <si>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</si>
  <si>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</si>
  <si>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</si>
  <si>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</si>
  <si>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</si>
  <si>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</si>
  <si>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</si>
  <si>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</si>
  <si>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</si>
  <si>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</si>
  <si>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</si>
  <si>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</si>
  <si>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</si>
  <si>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</si>
  <si>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</si>
  <si>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</si>
  <si>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</si>
  <si>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</si>
  <si>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</si>
  <si>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</si>
  <si>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</si>
  <si>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</si>
  <si>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</si>
  <si>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</si>
  <si>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</si>
  <si>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</si>
  <si>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</si>
  <si>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</si>
  <si>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</si>
  <si>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</si>
  <si>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</si>
  <si>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</si>
  <si>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</si>
  <si>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</si>
  <si>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</si>
  <si>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</si>
  <si>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</si>
  <si>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</si>
  <si>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</si>
  <si>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</si>
  <si>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</si>
  <si>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</si>
  <si>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</si>
  <si>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</si>
  <si>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</si>
  <si>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</si>
  <si>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</si>
  <si>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</si>
  <si>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</si>
  <si>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</si>
  <si>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</si>
  <si>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</si>
  <si>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</si>
  <si>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</si>
  <si>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</si>
  <si>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</si>
  <si>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</si>
  <si>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</si>
  <si>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</si>
  <si>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</si>
  <si>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</si>
  <si>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</si>
  <si>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</si>
  <si>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</si>
  <si>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</si>
  <si>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</si>
  <si>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</si>
  <si>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</si>
  <si>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</si>
  <si>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</si>
  <si>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</si>
  <si>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</si>
  <si>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</si>
  <si>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</si>
  <si>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</si>
  <si>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</si>
  <si>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</si>
  <si>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</si>
  <si>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</si>
  <si>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</si>
  <si>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</si>
  <si>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</si>
  <si>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</si>
  <si>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</si>
  <si>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</si>
  <si>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</si>
  <si>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</si>
  <si>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</si>
  <si>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</si>
  <si>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</si>
  <si>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</si>
  <si>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</si>
  <si>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</si>
  <si>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</si>
  <si>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</si>
  <si>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</si>
  <si>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</si>
  <si>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</si>
  <si>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</si>
  <si>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</si>
  <si>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</si>
  <si>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</si>
  <si>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</si>
  <si>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</si>
  <si>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</si>
  <si>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</si>
  <si>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</si>
  <si>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</si>
  <si>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</si>
  <si>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</si>
  <si>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</si>
  <si>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</si>
  <si>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</si>
  <si>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</si>
  <si>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</si>
  <si>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</si>
  <si>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</si>
  <si>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</si>
  <si>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</si>
  <si>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</si>
  <si>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</si>
  <si>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</si>
  <si>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</si>
  <si>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</si>
  <si>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</si>
  <si>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</si>
  <si>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</si>
  <si>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</si>
  <si>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</si>
  <si>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</si>
  <si>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</si>
  <si>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</si>
  <si>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</si>
  <si>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</si>
  <si>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</si>
  <si>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</si>
  <si>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</si>
  <si>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</si>
  <si>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</si>
  <si>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</si>
  <si>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</si>
  <si>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</si>
  <si>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</si>
  <si>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</si>
  <si>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</si>
  <si>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</si>
  <si>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</si>
  <si>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</si>
  <si>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</si>
  <si>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</si>
  <si>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</si>
  <si>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</si>
  <si>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</si>
  <si>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</si>
  <si>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</si>
  <si>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</si>
  <si>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</si>
  <si>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</si>
  <si>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</si>
  <si>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</si>
  <si>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</si>
  <si>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</si>
  <si>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</si>
  <si>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</si>
  <si>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</si>
  <si>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</si>
  <si>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</si>
  <si>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</si>
  <si>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</si>
  <si>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</si>
  <si>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</si>
  <si>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</si>
  <si>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</si>
  <si>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</si>
  <si>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</si>
  <si>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</si>
  <si>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</si>
  <si>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</si>
  <si>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</si>
  <si>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</si>
  <si>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</si>
  <si>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</si>
  <si>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</si>
  <si>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</si>
  <si>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</si>
  <si>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</si>
  <si>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</si>
  <si>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</si>
  <si>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</si>
  <si>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</si>
  <si>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</si>
  <si>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</si>
  <si>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</si>
  <si>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</si>
  <si>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</si>
  <si>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</si>
  <si>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</si>
  <si>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</si>
  <si>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</si>
  <si>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</si>
  <si>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</si>
  <si>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</si>
  <si>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</si>
  <si>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</si>
  <si>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</si>
  <si>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</si>
  <si>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</si>
  <si>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</si>
  <si>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</si>
  <si>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</si>
  <si>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</si>
  <si>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</si>
  <si>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</si>
  <si>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</si>
  <si>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</si>
  <si>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</si>
  <si>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</si>
  <si>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</si>
  <si>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</si>
  <si>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</si>
  <si>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</si>
  <si>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</si>
  <si>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</si>
  <si>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</si>
  <si>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</si>
  <si>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</si>
  <si>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</si>
  <si>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</si>
  <si>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</si>
  <si>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</si>
  <si>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</si>
  <si>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</si>
  <si>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</si>
  <si>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</si>
  <si>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</si>
  <si>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</si>
  <si>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</si>
  <si>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</si>
  <si>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</si>
  <si>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</si>
  <si>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</si>
  <si>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</si>
  <si>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</si>
  <si>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</si>
  <si>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</si>
  <si>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</si>
  <si>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</si>
  <si>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</si>
  <si>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</si>
  <si>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</si>
  <si>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</si>
  <si>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</si>
  <si>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</si>
  <si>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</si>
  <si>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</si>
  <si>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</si>
  <si>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</si>
  <si>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</si>
  <si>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</si>
  <si>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</si>
  <si>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</si>
  <si>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</si>
  <si>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</si>
  <si>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</si>
  <si>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</si>
  <si>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</si>
  <si>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</si>
  <si>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</si>
  <si>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</si>
  <si>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</si>
  <si>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</si>
  <si>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</si>
  <si>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</si>
  <si>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</si>
  <si>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</si>
  <si>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</si>
  <si>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</si>
  <si>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</si>
  <si>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</si>
  <si>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</si>
  <si>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</si>
  <si>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</si>
  <si>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</si>
  <si>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</si>
  <si>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</si>
  <si>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</si>
  <si>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</si>
  <si>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</si>
  <si>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</si>
  <si>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</si>
  <si>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</si>
  <si>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</si>
  <si>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</si>
  <si>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</si>
  <si>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</si>
  <si>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</si>
  <si>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</si>
  <si>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</si>
  <si>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</si>
  <si>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</si>
  <si>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</si>
  <si>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</si>
  <si>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</si>
  <si>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</si>
  <si>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</si>
  <si>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</si>
  <si>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</si>
  <si>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</si>
  <si>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</si>
  <si>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</si>
  <si>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</si>
  <si>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</si>
  <si>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</si>
  <si>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</si>
  <si>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</si>
  <si>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</si>
  <si>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</si>
  <si>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</si>
  <si>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</si>
  <si>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</si>
  <si>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</si>
  <si>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</si>
  <si>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</si>
  <si>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</si>
  <si>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</si>
  <si>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</si>
  <si>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</si>
  <si>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</si>
  <si>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</si>
  <si>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</si>
  <si>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</si>
  <si>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</si>
  <si>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</si>
  <si>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</si>
  <si>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</si>
  <si>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</si>
  <si>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</si>
  <si>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</si>
  <si>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</si>
  <si>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</si>
  <si>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</si>
  <si>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</si>
  <si>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</si>
  <si>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</si>
  <si>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</si>
  <si>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</si>
  <si>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</si>
  <si>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</si>
  <si>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</si>
  <si>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</si>
  <si>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</si>
  <si>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</si>
  <si>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</si>
  <si>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</si>
  <si>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</si>
  <si>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</si>
  <si>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</si>
  <si>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</si>
  <si>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</si>
  <si>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</si>
  <si>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</si>
  <si>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</si>
  <si>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</si>
  <si>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</si>
  <si>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</si>
  <si>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</si>
  <si>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</si>
  <si>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</si>
  <si>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</si>
  <si>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</si>
  <si>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</si>
  <si>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</si>
  <si>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</si>
  <si>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</si>
  <si>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</si>
  <si>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</si>
  <si>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</si>
  <si>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</si>
  <si>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</si>
  <si>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</si>
  <si>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</si>
  <si>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</si>
  <si>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</si>
  <si>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</si>
  <si>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</si>
  <si>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</si>
  <si>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</si>
  <si>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</si>
  <si>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</si>
  <si>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</si>
  <si>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</si>
  <si>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</si>
  <si>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</si>
  <si>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</si>
  <si>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</si>
  <si>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</si>
  <si>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</si>
  <si>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</si>
  <si>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</si>
  <si>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</si>
  <si>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</si>
  <si>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</si>
  <si>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</si>
  <si>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</si>
  <si>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</si>
  <si>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</si>
  <si>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</si>
  <si>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</si>
  <si>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</si>
  <si>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</si>
  <si>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</si>
  <si>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</si>
  <si>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</si>
  <si>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</si>
  <si>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</si>
  <si>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</si>
  <si>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</si>
  <si>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</si>
  <si>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</si>
  <si>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</si>
  <si>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</si>
  <si>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</si>
  <si>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</si>
  <si>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</si>
  <si>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</si>
  <si>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</si>
  <si>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</si>
  <si>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</si>
  <si>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</si>
  <si>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</si>
  <si>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</si>
  <si>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</si>
  <si>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</si>
  <si>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</si>
  <si>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</si>
  <si>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</si>
  <si>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</si>
  <si>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</si>
  <si>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</si>
  <si>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</si>
  <si>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</si>
  <si>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</si>
  <si>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</si>
  <si>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</si>
  <si>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</si>
  <si>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</si>
  <si>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</si>
  <si>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</si>
  <si>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</si>
  <si>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</si>
  <si>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</si>
  <si>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</si>
  <si>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</si>
  <si>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</si>
  <si>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</si>
  <si>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</si>
  <si>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</si>
  <si>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</si>
  <si>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</si>
  <si>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</si>
  <si>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</si>
  <si>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</si>
  <si>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</si>
  <si>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</si>
  <si>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</si>
  <si>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</si>
  <si>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</si>
  <si>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</si>
  <si>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</si>
  <si>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</si>
  <si>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</si>
  <si>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</si>
  <si>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</si>
  <si>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</si>
  <si>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</si>
  <si>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</si>
  <si>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</si>
  <si>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</si>
  <si>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</si>
  <si>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</si>
  <si>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</si>
  <si>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</si>
  <si>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</si>
  <si>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</si>
  <si>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</si>
  <si>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</si>
  <si>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</si>
  <si>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</si>
  <si>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</si>
  <si>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</si>
  <si>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</si>
  <si>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</si>
  <si>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</si>
  <si>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</si>
  <si>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</si>
  <si>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</si>
  <si>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</si>
  <si>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</si>
  <si>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</si>
  <si>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</si>
  <si>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</si>
  <si>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</si>
  <si>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</si>
  <si>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</si>
  <si>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</si>
  <si>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</si>
  <si>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</si>
  <si>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</si>
  <si>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</si>
  <si>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</si>
  <si>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</si>
  <si>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</si>
  <si>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</si>
  <si>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</si>
  <si>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</si>
  <si>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</si>
  <si>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</si>
  <si>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</si>
  <si>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</si>
  <si>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</si>
  <si>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</si>
  <si>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</si>
  <si>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</si>
  <si>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</si>
  <si>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</si>
  <si>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</si>
  <si>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</si>
  <si>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</si>
  <si>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</si>
  <si>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</si>
  <si>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</si>
  <si>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</si>
  <si>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</si>
  <si>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</si>
  <si>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</si>
  <si>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</si>
  <si>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</si>
  <si>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</si>
  <si>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</si>
  <si>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</si>
  <si>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</si>
  <si>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</si>
  <si>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</si>
  <si>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</si>
  <si>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</si>
  <si>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</si>
  <si>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</si>
  <si>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</si>
  <si>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</si>
  <si>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</si>
  <si>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</si>
  <si>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</si>
  <si>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</si>
  <si>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</si>
  <si>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</si>
  <si>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</si>
  <si>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</si>
  <si>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</si>
  <si>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</si>
  <si>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</si>
  <si>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</si>
  <si>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</si>
  <si>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</si>
  <si>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</si>
  <si>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</si>
  <si>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</si>
  <si>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</si>
  <si>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</si>
  <si>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</si>
  <si>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</si>
  <si>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</si>
  <si>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</si>
  <si>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</si>
  <si>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</si>
  <si>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</si>
  <si>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</si>
  <si>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</si>
  <si>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</si>
  <si>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</si>
  <si>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</si>
  <si>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</si>
  <si>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</si>
  <si>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</si>
  <si>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</si>
  <si>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</si>
  <si>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</si>
  <si>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</si>
  <si>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</si>
  <si>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</si>
  <si>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</si>
  <si>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</si>
  <si>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</si>
  <si>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</si>
  <si>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</si>
  <si>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</si>
  <si>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</si>
  <si>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</si>
  <si>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</si>
  <si>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</si>
  <si>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</si>
  <si>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</si>
  <si>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</si>
  <si>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</si>
  <si>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</si>
  <si>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</si>
  <si>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</si>
  <si>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</si>
  <si>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</si>
  <si>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</si>
  <si>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</si>
  <si>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</si>
  <si>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</si>
  <si>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</si>
  <si>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</si>
  <si>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</si>
  <si>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</si>
  <si>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</si>
  <si>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</si>
  <si>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</si>
  <si>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</si>
  <si>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</si>
  <si>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</si>
  <si>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</si>
  <si>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</si>
  <si>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</si>
  <si>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</si>
  <si>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</si>
  <si>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</si>
  <si>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</si>
  <si>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</si>
  <si>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</si>
  <si>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</si>
  <si>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</si>
  <si>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</si>
  <si>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</si>
  <si>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</si>
  <si>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</si>
  <si>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</si>
  <si>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</si>
  <si>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</si>
  <si>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</si>
  <si>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</si>
  <si>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</si>
  <si>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</si>
  <si>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</si>
  <si>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</si>
  <si>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</si>
  <si>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</si>
  <si>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</si>
  <si>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</si>
  <si>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</si>
  <si>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</si>
  <si>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</si>
  <si>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</si>
  <si>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</si>
  <si>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</si>
  <si>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</si>
  <si>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</si>
  <si>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</si>
  <si>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</si>
  <si>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</si>
  <si>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</si>
  <si>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</si>
  <si>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</si>
  <si>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</si>
  <si>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</si>
  <si>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</si>
  <si>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</si>
  <si>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</si>
  <si>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</si>
  <si>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</si>
  <si>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</si>
  <si>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</si>
  <si>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</si>
  <si>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</si>
  <si>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</si>
  <si>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</si>
  <si>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</si>
  <si>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</si>
  <si>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</si>
  <si>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</si>
  <si>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</si>
  <si>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</si>
  <si>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</si>
  <si>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</si>
  <si>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</si>
  <si>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</si>
  <si>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</si>
  <si>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</si>
  <si>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</si>
  <si>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</si>
  <si>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</si>
  <si>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</si>
  <si>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</si>
  <si>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</si>
  <si>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</si>
  <si>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</si>
  <si>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</si>
  <si>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</si>
  <si>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</si>
  <si>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</si>
  <si>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</si>
  <si>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</si>
  <si>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</si>
  <si>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</si>
  <si>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</si>
  <si>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</si>
  <si>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</si>
  <si>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</si>
  <si>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</si>
  <si>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</si>
  <si>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</si>
  <si>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</si>
  <si>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</si>
  <si>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</si>
  <si>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</si>
  <si>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</si>
  <si>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</si>
  <si>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</si>
  <si>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</si>
  <si>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</si>
  <si>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</si>
  <si>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</si>
  <si>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</si>
  <si>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</si>
  <si>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</si>
  <si>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</si>
  <si>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</si>
  <si>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</si>
  <si>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</si>
  <si>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</si>
  <si>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</si>
  <si>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</si>
  <si>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</si>
  <si>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</si>
  <si>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</si>
  <si>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</si>
  <si>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</si>
  <si>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</si>
  <si>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</si>
  <si>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</si>
  <si>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</si>
  <si>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</si>
  <si>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</si>
  <si>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</si>
  <si>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</si>
  <si>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</si>
  <si>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</si>
  <si>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</si>
  <si>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</si>
  <si>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</si>
  <si>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</si>
  <si>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</si>
  <si>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</si>
  <si>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</si>
  <si>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</si>
  <si>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</si>
  <si>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</si>
  <si>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</si>
  <si>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</si>
  <si>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</si>
  <si>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</si>
  <si>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</si>
  <si>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</si>
  <si>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</si>
  <si>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</si>
  <si>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</si>
  <si>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</si>
  <si>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</si>
  <si>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</si>
  <si>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</si>
  <si>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</si>
  <si>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</si>
  <si>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</si>
  <si>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</si>
  <si>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</si>
  <si>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</si>
  <si>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</si>
  <si>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</si>
  <si>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</si>
  <si>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</si>
  <si>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</si>
  <si>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</si>
  <si>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</si>
  <si>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</si>
  <si>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</si>
  <si>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</si>
  <si>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</si>
  <si>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</si>
  <si>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</si>
  <si>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</si>
  <si>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</si>
  <si>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</si>
  <si>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</si>
  <si>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</si>
  <si>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</si>
  <si>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</si>
  <si>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</si>
  <si>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</si>
  <si>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</si>
  <si>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</si>
  <si>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</si>
  <si>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</si>
  <si>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</si>
  <si>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</si>
  <si>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</si>
  <si>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</si>
  <si>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</si>
  <si>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</si>
  <si>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</si>
  <si>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</si>
  <si>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</si>
  <si>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</si>
  <si>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</si>
  <si>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</si>
  <si>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</si>
  <si>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</si>
  <si>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</si>
  <si>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</si>
  <si>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</si>
  <si>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</si>
  <si>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</si>
  <si>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</si>
  <si>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</si>
  <si>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</si>
  <si>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</si>
  <si>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</si>
  <si>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</si>
  <si>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</si>
  <si>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</si>
  <si>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</si>
  <si>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</si>
  <si>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</si>
  <si>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</si>
  <si>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</si>
  <si>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</si>
  <si>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</si>
  <si>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</si>
  <si>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</si>
  <si>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</si>
  <si>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</si>
  <si>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</si>
  <si>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</si>
  <si>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</si>
  <si>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</si>
  <si>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</si>
  <si>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</si>
  <si>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</si>
  <si>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</si>
  <si>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</si>
  <si>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</si>
  <si>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</si>
  <si>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</si>
  <si>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</si>
  <si>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</si>
  <si>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</si>
  <si>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</si>
  <si>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</si>
  <si>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</si>
  <si>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</si>
  <si>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</si>
  <si>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</si>
  <si>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</si>
  <si>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</si>
  <si>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</si>
  <si>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</si>
  <si>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</si>
  <si>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</si>
  <si>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</si>
  <si>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</si>
  <si>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</si>
  <si>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</si>
  <si>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</si>
  <si>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</si>
  <si>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</si>
  <si>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</si>
  <si>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</si>
  <si>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</si>
  <si>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</si>
  <si>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</si>
  <si>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</si>
  <si>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</si>
  <si>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</si>
  <si>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</si>
  <si>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</si>
  <si>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</si>
  <si>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</si>
  <si>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</si>
  <si>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</si>
  <si>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</si>
  <si>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</si>
  <si>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</si>
  <si>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</si>
  <si>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</si>
  <si>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</si>
  <si>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</si>
  <si>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</si>
  <si>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</si>
  <si>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</si>
  <si>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</si>
  <si>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</si>
  <si>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</si>
  <si>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</si>
  <si>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</si>
  <si>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</si>
  <si>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</si>
  <si>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</si>
  <si>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</si>
  <si>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</si>
  <si>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</si>
  <si>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</si>
  <si>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</si>
  <si>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</si>
  <si>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</si>
  <si>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</si>
  <si>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</si>
  <si>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</si>
  <si>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</si>
  <si>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</si>
  <si>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</si>
  <si>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</si>
  <si>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</si>
  <si>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</si>
  <si>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</si>
  <si>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</si>
  <si>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</si>
  <si>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</si>
  <si>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</si>
  <si>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</si>
  <si>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</si>
  <si>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</si>
  <si>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</si>
  <si>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</si>
  <si>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</si>
  <si>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</si>
  <si>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</si>
  <si>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</si>
  <si>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</si>
  <si>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</si>
  <si>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</si>
  <si>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</si>
  <si>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</si>
  <si>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</si>
  <si>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</si>
  <si>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</si>
  <si>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</si>
  <si>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</si>
  <si>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</si>
  <si>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</si>
  <si>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</si>
  <si>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</si>
  <si>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</si>
  <si>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</si>
  <si>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</si>
  <si>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</si>
  <si>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</si>
  <si>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</si>
  <si>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</si>
  <si>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</si>
  <si>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</si>
  <si>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</si>
  <si>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</si>
  <si>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</si>
  <si>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</si>
  <si>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</si>
  <si>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</si>
  <si>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</si>
  <si>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</si>
  <si>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</si>
  <si>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</si>
  <si>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</si>
  <si>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</si>
  <si>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</si>
  <si>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</si>
  <si>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</si>
  <si>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</si>
  <si>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</si>
  <si>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</si>
  <si>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</si>
  <si>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</si>
  <si>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</si>
  <si>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</si>
  <si>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</si>
  <si>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</si>
  <si>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</si>
  <si>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</si>
  <si>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</si>
  <si>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</si>
  <si>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</si>
  <si>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</si>
  <si>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</si>
  <si>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</si>
  <si>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</si>
  <si>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</si>
  <si>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</si>
  <si>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</si>
  <si>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</si>
  <si>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</si>
  <si>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</si>
  <si>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</si>
  <si>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</si>
  <si>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</si>
  <si>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</si>
  <si>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</si>
  <si>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</si>
  <si>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</si>
  <si>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</si>
  <si>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</si>
  <si>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</si>
  <si>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</si>
  <si>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</si>
  <si>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</si>
  <si>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</si>
  <si>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</si>
  <si>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</si>
  <si>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</si>
  <si>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</si>
  <si>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</si>
  <si>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</si>
  <si>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</si>
  <si>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</si>
  <si>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</si>
  <si>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</si>
  <si>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</si>
  <si>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</si>
  <si>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</si>
  <si>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</si>
  <si>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</si>
  <si>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</si>
  <si>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</si>
  <si>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</si>
  <si>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</si>
  <si>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</si>
  <si>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</si>
  <si>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</si>
  <si>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</si>
  <si>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</si>
  <si>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</si>
  <si>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</si>
  <si>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</si>
  <si>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</si>
  <si>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</si>
  <si>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</si>
  <si>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</si>
  <si>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</si>
  <si>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</si>
  <si>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</si>
  <si>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</si>
  <si>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</si>
  <si>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</si>
  <si>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</si>
  <si>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</si>
  <si>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</si>
  <si>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</si>
  <si>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</si>
  <si>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</si>
  <si>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</si>
  <si>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</si>
  <si>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</si>
  <si>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</si>
  <si>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</si>
  <si>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</si>
  <si>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</si>
  <si>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</si>
  <si>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</si>
  <si>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</si>
  <si>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</si>
  <si>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</si>
  <si>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</si>
  <si>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</si>
  <si>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</si>
  <si>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</si>
  <si>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</si>
  <si>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</si>
  <si>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</si>
  <si>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</si>
  <si>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</si>
  <si>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</si>
  <si>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</si>
  <si>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</si>
  <si>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</si>
  <si>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</si>
  <si>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</si>
  <si>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</si>
  <si>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</si>
  <si>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</si>
  <si>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</si>
  <si>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</si>
  <si>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</si>
  <si>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</si>
  <si>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</si>
  <si>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</si>
  <si>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</si>
  <si>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</si>
  <si>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</si>
  <si>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</si>
  <si>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</si>
  <si>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</si>
  <si>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</si>
  <si>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</si>
  <si>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</si>
  <si>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</si>
  <si>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</si>
  <si>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</si>
  <si>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</si>
  <si>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</si>
  <si>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</si>
  <si>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</si>
  <si>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</si>
  <si>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</si>
  <si>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</si>
  <si>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</si>
  <si>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</si>
  <si>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</si>
  <si>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</si>
  <si>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</si>
  <si>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</si>
  <si>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</si>
  <si>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</si>
  <si>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</si>
  <si>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</si>
  <si>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</si>
  <si>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</si>
  <si>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</si>
  <si>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</si>
  <si>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</si>
  <si>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</si>
  <si>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</si>
  <si>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</si>
  <si>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</si>
  <si>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</si>
  <si>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</si>
  <si>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</si>
  <si>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</si>
  <si>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</si>
  <si>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</si>
  <si>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</si>
  <si>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</si>
  <si>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</si>
  <si>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</si>
  <si>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</si>
  <si>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</si>
  <si>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</si>
  <si>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</si>
  <si>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</si>
  <si>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</si>
  <si>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</si>
  <si>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</si>
  <si>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</si>
  <si>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</si>
  <si>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</si>
  <si>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</si>
  <si>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</si>
  <si>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</si>
  <si>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</si>
  <si>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</si>
  <si>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</si>
  <si>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</si>
  <si>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</si>
  <si>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</si>
  <si>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</si>
  <si>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</si>
  <si>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</si>
  <si>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</si>
  <si>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</si>
  <si>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</si>
  <si>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</si>
  <si>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</si>
  <si>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</si>
  <si>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</si>
  <si>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</si>
  <si>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</si>
  <si>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</si>
  <si>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</si>
  <si>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</si>
  <si>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</si>
  <si>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</si>
  <si>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</si>
  <si>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</si>
  <si>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</si>
  <si>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</si>
  <si>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</si>
  <si>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</si>
  <si>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</si>
  <si>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</si>
  <si>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</si>
  <si>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</si>
  <si>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</si>
  <si>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</si>
  <si>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</si>
  <si>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</si>
  <si>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</si>
  <si>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</si>
  <si>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</si>
  <si>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</si>
  <si>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</si>
  <si>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</si>
  <si>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</si>
  <si>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</si>
  <si>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</si>
  <si>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</si>
  <si>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</si>
  <si>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</si>
  <si>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</si>
  <si>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</si>
  <si>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</si>
  <si>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</si>
  <si>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</si>
  <si>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</si>
  <si>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</si>
  <si>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</si>
  <si>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</si>
  <si>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</si>
  <si>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</si>
  <si>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</si>
  <si>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</si>
  <si>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</si>
  <si>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</si>
  <si>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</si>
  <si>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</si>
  <si>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</si>
  <si>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</si>
  <si>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</si>
  <si>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</si>
  <si>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</si>
  <si>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</si>
  <si>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</si>
  <si>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</si>
  <si>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</si>
  <si>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</si>
  <si>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</si>
  <si>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</si>
  <si>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</si>
  <si>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</si>
  <si>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</si>
  <si>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</si>
  <si>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</si>
  <si>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</si>
  <si>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</si>
  <si>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</si>
  <si>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</si>
  <si>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</si>
  <si>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</si>
  <si>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</si>
  <si>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</si>
  <si>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</si>
  <si>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</si>
  <si>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</si>
  <si>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</si>
  <si>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</si>
  <si>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</si>
  <si>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</si>
  <si>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</si>
  <si>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</si>
  <si>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</si>
  <si>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</si>
  <si>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</si>
  <si>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</si>
  <si>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</si>
  <si>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</si>
  <si>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</si>
  <si>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</si>
  <si>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</si>
  <si>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</si>
  <si>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</si>
  <si>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</si>
  <si>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</si>
  <si>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</si>
  <si>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</si>
  <si>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</si>
  <si>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</si>
  <si>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</si>
  <si>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</si>
  <si>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</si>
  <si>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</si>
  <si>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</si>
  <si>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</si>
  <si>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</si>
  <si>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</si>
  <si>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</si>
  <si>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</si>
  <si>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</si>
  <si>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</si>
  <si>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</si>
  <si>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</si>
  <si>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</si>
  <si>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</si>
  <si>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</si>
  <si>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</si>
  <si>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</si>
  <si>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</si>
  <si>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</si>
  <si>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</si>
  <si>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</si>
  <si>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</si>
  <si>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</si>
  <si>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</si>
  <si>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</si>
  <si>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</si>
  <si>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</si>
  <si>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</si>
  <si>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</si>
  <si>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</si>
  <si>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</si>
  <si>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</si>
  <si>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</si>
  <si>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</si>
  <si>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</si>
  <si>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</si>
  <si>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</si>
  <si>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</si>
  <si>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</si>
  <si>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</si>
  <si>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</si>
  <si>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</si>
  <si>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</si>
  <si>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</si>
  <si>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</si>
  <si>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</si>
  <si>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</si>
  <si>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</si>
  <si>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</si>
  <si>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</si>
  <si>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</si>
  <si>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</si>
  <si>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</si>
  <si>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</si>
  <si>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</si>
  <si>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</si>
  <si>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</si>
  <si>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</si>
  <si>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</si>
  <si>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</si>
  <si>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</si>
  <si>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</si>
  <si>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</si>
  <si>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</si>
  <si>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</si>
  <si>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</si>
  <si>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</si>
  <si>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</si>
  <si>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</si>
  <si>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</si>
  <si>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</si>
  <si>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</si>
  <si>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</si>
  <si>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</si>
  <si>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</si>
  <si>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</si>
  <si>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</si>
  <si>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</si>
  <si>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</si>
  <si>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</si>
  <si>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</si>
  <si>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</si>
  <si>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</si>
  <si>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</si>
  <si>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</si>
  <si>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</si>
  <si>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</si>
  <si>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</si>
  <si>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</si>
  <si>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</si>
  <si>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</si>
  <si>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</si>
  <si>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</si>
  <si>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</si>
  <si>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</si>
  <si>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</si>
  <si>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</si>
  <si>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</si>
  <si>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</si>
  <si>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</si>
  <si>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</si>
  <si>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</si>
  <si>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</si>
  <si>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</si>
  <si>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</si>
  <si>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</si>
  <si>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</si>
  <si>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</si>
  <si>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</si>
  <si>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</si>
  <si>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</si>
  <si>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</si>
  <si>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</si>
  <si>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</si>
  <si>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</si>
  <si>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</si>
  <si>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</si>
  <si>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</si>
  <si>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</si>
  <si>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</si>
  <si>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</si>
  <si>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</si>
  <si>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</si>
  <si>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</si>
  <si>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</si>
  <si>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</si>
  <si>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</si>
  <si>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</si>
  <si>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</si>
  <si>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</si>
  <si>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</si>
  <si>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</si>
  <si>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</si>
  <si>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</si>
  <si>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</si>
  <si>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</si>
  <si>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</si>
  <si>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</si>
  <si>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</si>
  <si>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</si>
  <si>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</si>
  <si>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</si>
  <si>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</si>
  <si>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</si>
  <si>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</si>
  <si>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</si>
  <si>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</si>
  <si>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</si>
  <si>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</si>
  <si>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</si>
  <si>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</si>
  <si>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</si>
  <si>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</si>
  <si>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</si>
  <si>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</si>
  <si>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</si>
  <si>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</si>
  <si>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</si>
  <si>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</si>
  <si>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</si>
  <si>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</si>
  <si>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</si>
  <si>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</si>
  <si>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</si>
  <si>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</si>
  <si>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</si>
  <si>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</si>
  <si>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</si>
  <si>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</si>
  <si>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</si>
  <si>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</si>
  <si>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</si>
  <si>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</si>
  <si>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</si>
  <si>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</si>
  <si>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</si>
  <si>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</si>
  <si>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</si>
  <si>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</si>
  <si>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</si>
  <si>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</si>
  <si>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</si>
  <si>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</si>
  <si>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</si>
  <si>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</si>
  <si>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</si>
  <si>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</si>
  <si>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</si>
  <si>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</si>
  <si>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</si>
  <si>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</si>
  <si>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</si>
  <si>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</si>
  <si>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</si>
  <si>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</si>
  <si>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</si>
  <si>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</si>
  <si>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</si>
  <si>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</si>
  <si>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</si>
  <si>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</si>
  <si>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</si>
  <si>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</si>
  <si>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</si>
  <si>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</si>
  <si>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</si>
  <si>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</si>
  <si>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</si>
  <si>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</si>
  <si>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</si>
  <si>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</si>
  <si>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</si>
  <si>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</si>
  <si>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</si>
  <si>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</si>
  <si>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</si>
  <si>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</si>
  <si>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</si>
  <si>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</si>
  <si>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</si>
  <si>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</si>
  <si>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</si>
  <si>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</si>
  <si>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</si>
  <si>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</si>
  <si>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</si>
  <si>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</si>
  <si>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</si>
  <si>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</si>
  <si>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</si>
  <si>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</si>
  <si>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</si>
  <si>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</si>
  <si>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</si>
  <si>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</si>
  <si>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</si>
  <si>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</si>
  <si>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</si>
  <si>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</si>
  <si>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</si>
  <si>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</si>
  <si>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</si>
  <si>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</si>
  <si>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</si>
  <si>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</si>
  <si>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</si>
  <si>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</si>
  <si>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</si>
  <si>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</si>
  <si>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</si>
  <si>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</si>
  <si>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</si>
  <si>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</si>
  <si>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</si>
  <si>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</si>
  <si>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</si>
  <si>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</si>
  <si>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</si>
  <si>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</si>
  <si>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</si>
  <si>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</si>
  <si>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</si>
  <si>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</si>
  <si>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</si>
  <si>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</si>
  <si>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</si>
  <si>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</si>
  <si>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</si>
  <si>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</si>
  <si>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</si>
  <si>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</si>
  <si>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</si>
  <si>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</si>
  <si>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</si>
  <si>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</si>
  <si>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</si>
  <si>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</si>
  <si>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</si>
  <si>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</si>
  <si>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</si>
  <si>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</si>
  <si>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</si>
  <si>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</si>
  <si>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</si>
  <si>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</si>
  <si>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</si>
  <si>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</si>
  <si>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</si>
  <si>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</si>
  <si>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</si>
  <si>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</si>
  <si>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</si>
  <si>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</si>
  <si>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</si>
  <si>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</si>
  <si>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</si>
  <si>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</si>
  <si>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</si>
  <si>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</si>
  <si>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</si>
  <si>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</si>
  <si>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</si>
  <si>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</si>
  <si>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</si>
  <si>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</si>
  <si>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</si>
  <si>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</si>
  <si>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</si>
  <si>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</si>
  <si>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</si>
  <si>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</si>
  <si>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</si>
  <si>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</si>
  <si>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</si>
  <si>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</si>
  <si>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</si>
  <si>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</si>
  <si>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</si>
  <si>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</si>
  <si>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</si>
  <si>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</si>
  <si>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</si>
  <si>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</si>
  <si>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</si>
  <si>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</si>
  <si>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</si>
  <si>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</si>
  <si>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</si>
  <si>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</si>
  <si>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</si>
  <si>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</si>
  <si>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</si>
  <si>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</si>
  <si>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</si>
  <si>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</si>
  <si>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</si>
  <si>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</si>
  <si>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</si>
  <si>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</si>
  <si>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</si>
  <si>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</si>
  <si>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</si>
  <si>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</si>
  <si>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</si>
  <si>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</si>
  <si>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</si>
  <si>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</si>
  <si>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</si>
  <si>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</si>
  <si>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</si>
  <si>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</si>
  <si>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</si>
  <si>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</si>
  <si>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</si>
  <si>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</si>
  <si>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</si>
  <si>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</si>
  <si>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</si>
  <si>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</si>
  <si>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</si>
  <si>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</si>
  <si>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</si>
  <si>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</si>
  <si>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</si>
  <si>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</si>
  <si>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</si>
  <si>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</si>
  <si>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</si>
  <si>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</si>
  <si>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</si>
  <si>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</si>
  <si>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</si>
  <si>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</si>
  <si>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</si>
  <si>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</si>
  <si>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</si>
  <si>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</si>
  <si>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</si>
  <si>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</si>
  <si>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</si>
  <si>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</si>
  <si>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</si>
  <si>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</si>
  <si>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</si>
  <si>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</si>
  <si>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</si>
  <si>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</si>
  <si>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</si>
  <si>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</si>
  <si>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</si>
  <si>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</si>
  <si>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</si>
  <si>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</si>
  <si>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</si>
  <si>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</si>
  <si>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</si>
  <si>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</si>
  <si>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</si>
  <si>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</si>
  <si>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</si>
  <si>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</si>
  <si>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</si>
  <si>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</si>
  <si>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</si>
  <si>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</si>
  <si>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</si>
  <si>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</si>
  <si>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</si>
  <si>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</si>
  <si>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</si>
  <si>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</si>
  <si>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</si>
  <si>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</si>
  <si>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</si>
  <si>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</si>
  <si>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</si>
  <si>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</si>
  <si>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</si>
  <si>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</si>
  <si>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</si>
  <si>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</si>
  <si>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</si>
  <si>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</si>
  <si>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</si>
  <si>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</si>
  <si>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</si>
  <si>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</si>
  <si>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</si>
  <si>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</si>
  <si>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</si>
  <si>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</si>
  <si>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</si>
  <si>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</si>
  <si>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</si>
  <si>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</si>
  <si>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</si>
  <si>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</si>
  <si>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</si>
  <si>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</si>
  <si>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</si>
  <si>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</si>
  <si>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</si>
  <si>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</si>
  <si>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</si>
  <si>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</si>
  <si>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</si>
  <si>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</si>
  <si>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</si>
  <si>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</si>
  <si>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</si>
  <si>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</si>
  <si>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</si>
  <si>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</si>
  <si>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</si>
  <si>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</si>
  <si>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</si>
  <si>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</si>
  <si>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</si>
  <si>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</si>
  <si>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</si>
  <si>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</si>
  <si>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</si>
  <si>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</si>
  <si>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</si>
  <si>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</si>
  <si>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</si>
  <si>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</si>
  <si>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</si>
  <si>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</si>
  <si>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</si>
  <si>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</si>
  <si>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</si>
  <si>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</si>
  <si>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</si>
  <si>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</si>
  <si>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</si>
  <si>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</si>
  <si>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</si>
  <si>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</si>
  <si>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</si>
  <si>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</si>
  <si>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</si>
  <si>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</si>
  <si>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</si>
  <si>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</si>
  <si>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</si>
  <si>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</si>
  <si>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</si>
  <si>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</si>
  <si>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</si>
  <si>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</si>
  <si>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</si>
  <si>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</si>
  <si>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</si>
  <si>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</si>
  <si>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</si>
  <si>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</si>
  <si>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</si>
  <si>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</si>
  <si>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</si>
  <si>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</si>
  <si>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</si>
  <si>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</si>
  <si>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</si>
  <si>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</si>
  <si>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</si>
  <si>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</si>
  <si>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</si>
  <si>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</si>
  <si>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</si>
  <si>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</si>
  <si>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</si>
  <si>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</si>
  <si>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</si>
  <si>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</si>
  <si>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</si>
  <si>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</si>
  <si>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</si>
  <si>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</si>
  <si>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</si>
  <si>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</si>
  <si>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</si>
  <si>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</si>
  <si>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</si>
  <si>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</si>
  <si>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</si>
  <si>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</si>
  <si>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</si>
  <si>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</si>
  <si>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</si>
  <si>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</si>
  <si>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</si>
  <si>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</si>
  <si>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</si>
  <si>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</si>
  <si>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</si>
  <si>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</si>
  <si>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</si>
  <si>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</si>
  <si>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</si>
  <si>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</si>
  <si>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</si>
  <si>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</si>
  <si>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</si>
  <si>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</si>
  <si>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</si>
  <si>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</si>
  <si>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</si>
  <si>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</si>
  <si>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</si>
  <si>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</si>
  <si>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</si>
  <si>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</si>
  <si>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</si>
  <si>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</si>
  <si>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</si>
  <si>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</si>
  <si>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</si>
  <si>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</si>
  <si>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</si>
  <si>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</si>
  <si>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</si>
  <si>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</si>
  <si>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</si>
  <si>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</si>
  <si>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</si>
  <si>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</si>
  <si>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</si>
  <si>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</si>
  <si>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</si>
  <si>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</si>
  <si>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</si>
  <si>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</si>
  <si>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</si>
  <si>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</si>
  <si>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</si>
  <si>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</si>
  <si>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</si>
  <si>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</si>
  <si>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</si>
  <si>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</si>
  <si>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</si>
  <si>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</si>
  <si>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</si>
  <si>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</si>
  <si>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</si>
  <si>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</si>
  <si>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</si>
  <si>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</si>
  <si>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</si>
  <si>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</si>
  <si>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</si>
  <si>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</si>
  <si>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</si>
  <si>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</si>
  <si>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</si>
  <si>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</si>
  <si>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</si>
  <si>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</si>
  <si>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</si>
  <si>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</si>
  <si>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</si>
  <si>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</si>
  <si>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</si>
  <si>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</si>
  <si>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</si>
  <si>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</si>
  <si>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</si>
  <si>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</si>
  <si>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</si>
  <si>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</si>
  <si>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</si>
  <si>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</si>
  <si>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</si>
  <si>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</si>
  <si>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</si>
  <si>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</si>
  <si>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</si>
  <si>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</si>
  <si>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</si>
  <si>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</si>
  <si>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</si>
  <si>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</si>
  <si>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</si>
  <si>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</si>
  <si>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</si>
  <si>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</si>
  <si>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</si>
  <si>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</si>
  <si>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</si>
  <si>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</si>
  <si>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</si>
  <si>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</si>
  <si>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</si>
  <si>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</si>
  <si>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</si>
  <si>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</si>
  <si>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</si>
  <si>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</si>
  <si>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</si>
  <si>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</si>
  <si>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</si>
  <si>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</si>
  <si>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</si>
  <si>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</si>
  <si>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</si>
  <si>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</si>
  <si>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</si>
  <si>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</si>
  <si>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</si>
  <si>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</si>
  <si>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</si>
  <si>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</si>
  <si>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</si>
  <si>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</si>
  <si>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</si>
  <si>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</si>
  <si>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</si>
  <si>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</si>
  <si>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</si>
  <si>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</si>
  <si>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</si>
  <si>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</si>
  <si>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</si>
  <si>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</si>
  <si>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</si>
  <si>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</si>
  <si>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</si>
  <si>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</si>
  <si>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</si>
  <si>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</si>
  <si>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</si>
  <si>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</si>
  <si>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</si>
  <si>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</si>
  <si>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</si>
  <si>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</si>
  <si>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</si>
  <si>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</si>
  <si>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</si>
  <si>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</si>
  <si>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</si>
  <si>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</si>
  <si>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</si>
  <si>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</si>
  <si>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</si>
  <si>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</si>
  <si>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</si>
  <si>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</si>
  <si>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</si>
  <si>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</si>
  <si>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</si>
  <si>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</si>
  <si>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</si>
  <si>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</si>
  <si>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</si>
  <si>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</si>
  <si>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</si>
  <si>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</si>
  <si>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</si>
  <si>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</si>
  <si>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</si>
  <si>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</si>
  <si>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</si>
  <si>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</si>
  <si>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</si>
  <si>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</si>
  <si>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</si>
  <si>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</si>
  <si>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</si>
  <si>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</si>
  <si>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</si>
  <si>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</si>
  <si>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</si>
  <si>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</si>
  <si>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</si>
  <si>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</si>
  <si>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</si>
  <si>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</si>
  <si>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</si>
  <si>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</si>
  <si>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</si>
  <si>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</si>
  <si>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</si>
  <si>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</si>
  <si>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</si>
  <si>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</si>
  <si>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</si>
  <si>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</si>
  <si>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</si>
  <si>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</si>
  <si>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</si>
  <si>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</si>
  <si>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</si>
  <si>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</si>
  <si>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</si>
  <si>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</si>
  <si>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</si>
  <si>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</si>
  <si>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</si>
  <si>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</si>
  <si>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</si>
  <si>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</si>
  <si>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</si>
  <si>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</si>
  <si>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</si>
  <si>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</si>
  <si>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</si>
  <si>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</si>
  <si>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</si>
  <si>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</si>
  <si>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</si>
  <si>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</si>
  <si>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</si>
  <si>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</si>
  <si>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</si>
  <si>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</si>
  <si>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</si>
  <si>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</si>
  <si>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</si>
  <si>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</si>
  <si>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</si>
  <si>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</si>
  <si>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</si>
  <si>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</si>
  <si>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</si>
  <si>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</si>
  <si>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</si>
  <si>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</si>
  <si>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</si>
  <si>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</si>
  <si>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</si>
  <si>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</si>
  <si>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</si>
  <si>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</si>
  <si>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</si>
  <si>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</si>
  <si>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</si>
  <si>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</si>
  <si>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</si>
  <si>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</si>
  <si>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</si>
  <si>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</si>
  <si>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</si>
  <si>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</si>
  <si>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</si>
  <si>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</si>
  <si>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</si>
  <si>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</si>
  <si>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</si>
  <si>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</si>
  <si>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</si>
  <si>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</si>
  <si>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</si>
  <si>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</si>
  <si>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</si>
  <si>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</si>
  <si>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</si>
  <si>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</si>
  <si>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</si>
  <si>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</si>
  <si>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</si>
  <si>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</si>
  <si>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</si>
  <si>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</si>
  <si>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</si>
  <si>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</si>
  <si>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</si>
  <si>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</si>
  <si>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</si>
  <si>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</si>
  <si>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</si>
  <si>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</si>
  <si>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</si>
  <si>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</si>
  <si>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</si>
  <si>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</si>
  <si>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</si>
  <si>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</si>
  <si>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</si>
  <si>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</si>
  <si>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</si>
  <si>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</si>
  <si>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</si>
  <si>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</si>
  <si>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</si>
  <si>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</si>
  <si>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</si>
  <si>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</si>
  <si>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</si>
  <si>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</si>
  <si>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</si>
  <si>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</si>
  <si>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</si>
  <si>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</si>
  <si>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</si>
  <si>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</si>
  <si>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</si>
  <si>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</si>
  <si>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</si>
  <si>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</si>
  <si>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</si>
  <si>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</si>
  <si>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</si>
  <si>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</si>
  <si>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</si>
  <si>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</si>
  <si>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</si>
  <si>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</si>
  <si>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</si>
  <si>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</si>
  <si>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</si>
  <si>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</si>
  <si>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</si>
  <si>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</si>
  <si>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</si>
  <si>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</si>
  <si>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</si>
  <si>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</si>
  <si>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</si>
  <si>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</si>
  <si>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</si>
  <si>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</si>
  <si>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</si>
  <si>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</si>
  <si>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</si>
  <si>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</si>
  <si>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</si>
  <si>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</si>
  <si>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</si>
  <si>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</si>
  <si>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</si>
  <si>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</si>
  <si>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</si>
  <si>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</si>
  <si>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</si>
  <si>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</si>
  <si>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</si>
  <si>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</si>
  <si>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</si>
  <si>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</si>
  <si>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</si>
  <si>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</si>
  <si>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</si>
  <si>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</si>
  <si>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</si>
  <si>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</si>
  <si>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</si>
  <si>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</si>
  <si>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</si>
  <si>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</si>
  <si>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</si>
  <si>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</si>
  <si>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</si>
  <si>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</si>
  <si>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</si>
  <si>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</si>
  <si>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</si>
  <si>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</si>
  <si>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</si>
  <si>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</si>
  <si>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</si>
  <si>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</si>
  <si>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</si>
  <si>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</si>
  <si>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</si>
  <si>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</si>
  <si>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</si>
  <si>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</si>
  <si>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</si>
  <si>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</si>
  <si>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</si>
  <si>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</si>
  <si>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</si>
  <si>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</si>
  <si>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</si>
  <si>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</si>
  <si>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</si>
  <si>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</si>
  <si>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</si>
  <si>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</si>
  <si>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</si>
  <si>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</si>
  <si>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</si>
  <si>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</si>
  <si>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</si>
  <si>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</si>
  <si>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</si>
  <si>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</si>
  <si>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</si>
  <si>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</si>
  <si>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</si>
  <si>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</si>
  <si>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</si>
  <si>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</si>
  <si>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</si>
  <si>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</si>
  <si>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</si>
  <si>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</si>
  <si>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</si>
  <si>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</si>
  <si>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</si>
  <si>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</si>
  <si>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</si>
  <si>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</si>
  <si>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</si>
  <si>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</si>
  <si>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</si>
  <si>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</si>
  <si>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</si>
  <si>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</si>
  <si>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</si>
  <si>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</si>
  <si>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</si>
  <si>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</si>
  <si>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</si>
  <si>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</si>
  <si>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</si>
  <si>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</si>
  <si>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</si>
  <si>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</si>
  <si>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</si>
  <si>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</si>
  <si>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</si>
  <si>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</si>
  <si>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</si>
  <si>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</si>
  <si>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</si>
  <si>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</si>
  <si>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</si>
  <si>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</si>
  <si>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</si>
  <si>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</si>
  <si>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</si>
  <si>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</si>
  <si>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</si>
  <si>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</si>
  <si>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</si>
  <si>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</si>
  <si>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</si>
  <si>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</si>
  <si>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</si>
  <si>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</si>
  <si>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</si>
  <si>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</si>
  <si>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</si>
  <si>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</si>
  <si>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</si>
  <si>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</si>
  <si>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</si>
  <si>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</si>
  <si>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</si>
  <si>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</si>
  <si>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</si>
  <si>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</si>
  <si>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</si>
  <si>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</si>
  <si>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</si>
  <si>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</si>
  <si>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</si>
  <si>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</si>
  <si>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</si>
  <si>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</si>
  <si>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</si>
  <si>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</si>
  <si>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</si>
  <si>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</si>
  <si>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</si>
  <si>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</si>
  <si>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</si>
  <si>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</si>
  <si>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</si>
  <si>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</si>
  <si>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</si>
  <si>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</si>
  <si>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</si>
  <si>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</si>
  <si>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</si>
  <si>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</si>
  <si>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</si>
  <si>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</si>
  <si>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</si>
  <si>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</si>
  <si>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</si>
  <si>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</si>
  <si>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</si>
  <si>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</si>
  <si>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</si>
  <si>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</si>
  <si>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</si>
  <si>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</si>
  <si>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</si>
  <si>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</si>
  <si>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</si>
  <si>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</si>
  <si>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</si>
  <si>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</si>
  <si>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</si>
  <si>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</si>
  <si>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</si>
  <si>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</si>
  <si>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</si>
  <si>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</si>
  <si>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</si>
  <si>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</si>
  <si>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</si>
  <si>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</si>
  <si>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</si>
  <si>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</si>
  <si>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</si>
  <si>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</si>
  <si>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</si>
  <si>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</si>
  <si>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</si>
  <si>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</si>
  <si>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</si>
  <si>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</si>
  <si>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</si>
  <si>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</si>
  <si>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</si>
  <si>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</si>
  <si>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</si>
  <si>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</si>
  <si>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</si>
  <si>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</si>
  <si>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</si>
  <si>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</si>
  <si>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</si>
  <si>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</si>
  <si>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</si>
  <si>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</si>
  <si>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</si>
  <si>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</si>
  <si>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</si>
  <si>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</si>
  <si>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</si>
  <si>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</si>
  <si>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</si>
  <si>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</si>
  <si>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</si>
  <si>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</si>
  <si>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</si>
  <si>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</si>
  <si>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</si>
  <si>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</si>
  <si>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</si>
  <si>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</si>
  <si>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</si>
  <si>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</si>
  <si>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</si>
  <si>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</si>
  <si>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</si>
  <si>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</si>
  <si>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</si>
  <si>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</si>
  <si>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</si>
  <si>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</si>
  <si>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</si>
  <si>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</si>
  <si>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</si>
  <si>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</si>
  <si>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</si>
  <si>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</si>
  <si>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</si>
  <si>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</si>
  <si>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</si>
  <si>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</si>
  <si>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</si>
  <si>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</si>
  <si>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</si>
  <si>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</si>
  <si>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</si>
  <si>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</si>
  <si>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</si>
  <si>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</si>
  <si>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</si>
  <si>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</si>
  <si>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</si>
  <si>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</si>
  <si>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</si>
  <si>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</si>
  <si>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</si>
  <si>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</si>
  <si>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</si>
  <si>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</si>
  <si>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</si>
  <si>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</si>
  <si>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</si>
  <si>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</si>
  <si>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</si>
  <si>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</si>
  <si>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</si>
  <si>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</si>
  <si>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</si>
  <si>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</si>
  <si>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</si>
  <si>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</si>
  <si>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</si>
  <si>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</si>
  <si>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</si>
  <si>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</si>
  <si>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</si>
  <si>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</si>
  <si>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</si>
  <si>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</si>
  <si>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</si>
  <si>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</si>
  <si>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</si>
  <si>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</si>
  <si>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</si>
  <si>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</si>
  <si>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</si>
  <si>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</si>
  <si>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</si>
  <si>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</si>
  <si>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</si>
  <si>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</si>
  <si>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</si>
  <si>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</si>
  <si>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</si>
  <si>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</si>
  <si>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</si>
  <si>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</si>
  <si>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</si>
  <si>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</si>
  <si>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</si>
  <si>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</si>
  <si>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</si>
  <si>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</si>
  <si>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</si>
  <si>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</si>
  <si>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</si>
  <si>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</si>
  <si>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</si>
  <si>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</si>
  <si>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</si>
  <si>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</si>
  <si>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</si>
  <si>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</si>
  <si>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</si>
  <si>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</si>
  <si>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</si>
  <si>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</si>
  <si>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</si>
  <si>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</si>
  <si>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</si>
  <si>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</si>
  <si>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</si>
  <si>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</si>
  <si>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</si>
  <si>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</si>
  <si>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</si>
  <si>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</si>
  <si>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</si>
  <si>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</si>
  <si>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</si>
  <si>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</si>
  <si>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</si>
  <si>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</si>
  <si>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</si>
  <si>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</si>
  <si>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</si>
  <si>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</si>
  <si>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</si>
  <si>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</si>
  <si>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</si>
  <si>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</si>
  <si>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</si>
  <si>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</si>
  <si>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</si>
  <si>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</si>
  <si>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</si>
  <si>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</si>
  <si>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</si>
  <si>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</si>
  <si>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</si>
  <si>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</si>
  <si>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</si>
  <si>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</si>
  <si>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</si>
  <si>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</si>
  <si>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</si>
  <si>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</si>
  <si>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</si>
  <si>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</si>
  <si>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</si>
  <si>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</si>
  <si>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</si>
  <si>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</si>
  <si>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</si>
  <si>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</si>
  <si>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</si>
  <si>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</si>
  <si>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</si>
  <si>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</si>
  <si>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</si>
  <si>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</si>
  <si>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</si>
  <si>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</si>
  <si>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</si>
  <si>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</si>
  <si>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</si>
  <si>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</si>
  <si>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</si>
  <si>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</si>
  <si>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</si>
  <si>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</si>
  <si>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</si>
  <si>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</si>
  <si>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</si>
  <si>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</si>
  <si>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</si>
  <si>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</si>
  <si>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</si>
  <si>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</si>
  <si>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</si>
  <si>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</si>
  <si>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</si>
  <si>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</si>
  <si>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</si>
  <si>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</si>
  <si>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</si>
  <si>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</si>
  <si>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</si>
  <si>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</si>
  <si>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</si>
  <si>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</si>
  <si>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</si>
  <si>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</si>
  <si>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</si>
  <si>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</si>
  <si>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</si>
  <si>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</si>
  <si>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</si>
  <si>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</si>
  <si>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</si>
  <si>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</si>
  <si>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</si>
  <si>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</si>
  <si>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</si>
  <si>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</si>
  <si>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</si>
  <si>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</si>
  <si>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</si>
  <si>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</si>
  <si>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</si>
  <si>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</si>
  <si>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</si>
  <si>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</si>
  <si>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</si>
  <si>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</si>
  <si>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</si>
  <si>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</si>
  <si>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</si>
  <si>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</si>
  <si>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</si>
  <si>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</si>
  <si>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</si>
  <si>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</si>
  <si>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</si>
  <si>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</si>
  <si>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</si>
  <si>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</si>
  <si>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</si>
  <si>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</si>
  <si>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</si>
  <si>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</si>
  <si>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</si>
  <si>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</si>
  <si>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</si>
  <si>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</si>
  <si>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</si>
  <si>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</si>
  <si>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</si>
  <si>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</si>
  <si>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</si>
  <si>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</si>
  <si>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</si>
  <si>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</si>
  <si>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</si>
  <si>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</si>
  <si>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</si>
  <si>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</si>
  <si>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</si>
  <si>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</si>
  <si>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</si>
  <si>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</si>
  <si>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</si>
  <si>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</si>
  <si>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</si>
  <si>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</si>
  <si>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</si>
  <si>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</si>
  <si>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</si>
  <si>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</si>
  <si>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</si>
  <si>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</si>
  <si>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</si>
  <si>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</si>
  <si>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</si>
  <si>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</si>
  <si>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</si>
  <si>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</si>
  <si>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</si>
  <si>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</si>
  <si>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</si>
  <si>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</si>
  <si>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</si>
  <si>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</si>
  <si>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</si>
  <si>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</si>
  <si>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</si>
  <si>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</si>
  <si>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</si>
  <si>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</si>
  <si>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</si>
  <si>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</si>
  <si>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</si>
  <si>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</si>
  <si>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</si>
  <si>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</si>
  <si>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</si>
  <si>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</si>
  <si>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</si>
  <si>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</si>
  <si>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</si>
  <si>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</si>
  <si>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</si>
  <si>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</si>
  <si>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</si>
  <si>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</si>
  <si>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</si>
  <si>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</si>
  <si>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</si>
  <si>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</si>
  <si>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</si>
  <si>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</si>
  <si>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</si>
  <si>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</si>
  <si>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</si>
  <si>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</si>
  <si>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</si>
  <si>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</si>
  <si>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</si>
  <si>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</si>
  <si>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</si>
  <si>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</si>
  <si>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</si>
  <si>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</si>
  <si>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</si>
  <si>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</si>
  <si>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</si>
  <si>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</si>
  <si>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</si>
  <si>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</si>
  <si>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</si>
  <si>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</si>
  <si>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</si>
  <si>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</si>
  <si>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</si>
  <si>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</si>
  <si>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</si>
  <si>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</si>
  <si>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</si>
  <si>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</si>
  <si>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</si>
  <si>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</si>
  <si>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</si>
  <si>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</si>
  <si>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</si>
  <si>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</si>
  <si>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</si>
  <si>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</si>
  <si>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</si>
  <si>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</si>
  <si>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</si>
  <si>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</si>
  <si>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</si>
  <si>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</si>
  <si>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</si>
  <si>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</si>
  <si>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</si>
  <si>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</si>
  <si>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</si>
  <si>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</si>
  <si>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</si>
  <si>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</si>
  <si>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</si>
  <si>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</si>
  <si>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</si>
  <si>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</si>
  <si>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</si>
  <si>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</si>
  <si>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</si>
  <si>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</si>
  <si>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</si>
  <si>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</si>
  <si>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</si>
  <si>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</si>
  <si>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</si>
  <si>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</si>
  <si>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</si>
  <si>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</si>
  <si>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</si>
  <si>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</si>
  <si>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</si>
  <si>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</si>
  <si>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</si>
  <si>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</si>
  <si>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</si>
  <si>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</si>
  <si>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</si>
  <si>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</si>
  <si>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</si>
  <si>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</si>
  <si>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</si>
  <si>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</si>
  <si>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</si>
  <si>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</si>
  <si>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</si>
  <si>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</si>
  <si>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</si>
  <si>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</si>
  <si>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</si>
  <si>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</si>
  <si>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</si>
  <si>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</si>
  <si>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</si>
  <si>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</si>
  <si>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</si>
  <si>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</si>
  <si>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</si>
  <si>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</si>
  <si>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</si>
  <si>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</si>
  <si>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</si>
  <si>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</si>
  <si>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</si>
  <si>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</si>
  <si>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</si>
  <si>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</si>
  <si>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</si>
  <si>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</si>
  <si>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</si>
  <si>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</si>
  <si>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</si>
  <si>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</si>
  <si>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</si>
  <si>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</si>
  <si>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</si>
  <si>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</si>
  <si>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</si>
  <si>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</si>
  <si>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</si>
  <si>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</si>
  <si>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</si>
  <si>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</si>
  <si>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</si>
  <si>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</si>
  <si>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</si>
  <si>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</si>
  <si>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</si>
  <si>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</si>
  <si>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</si>
  <si>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</si>
  <si>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</si>
  <si>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</si>
  <si>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</si>
  <si>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</si>
  <si>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</si>
  <si>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</si>
  <si>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</si>
  <si>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</si>
  <si>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</si>
  <si>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</si>
  <si>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</si>
  <si>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</si>
  <si>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</si>
  <si>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</si>
  <si>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</si>
  <si>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</si>
  <si>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</si>
  <si>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</si>
  <si>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</si>
  <si>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</si>
  <si>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</si>
  <si>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</si>
  <si>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</si>
  <si>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</si>
  <si>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</si>
  <si>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</si>
  <si>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</si>
  <si>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</si>
  <si>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</si>
  <si>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</si>
  <si>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</si>
  <si>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</si>
  <si>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</si>
  <si>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</si>
  <si>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</si>
  <si>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</si>
  <si>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</si>
  <si>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</si>
  <si>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</si>
  <si>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</si>
  <si>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</si>
  <si>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</si>
  <si>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</si>
  <si>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</si>
  <si>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</si>
  <si>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</si>
  <si>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</si>
  <si>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</si>
  <si>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</si>
  <si>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</si>
  <si>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</si>
  <si>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</si>
  <si>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</si>
  <si>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</si>
  <si>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</si>
  <si>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</si>
  <si>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</si>
  <si>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</si>
  <si>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</si>
  <si>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</si>
  <si>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</si>
  <si>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</si>
  <si>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</si>
  <si>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</si>
  <si>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</si>
  <si>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</si>
  <si>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</si>
  <si>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</si>
  <si>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</si>
  <si>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</si>
  <si>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</si>
  <si>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</si>
  <si>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</si>
  <si>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</si>
  <si>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</si>
  <si>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</si>
  <si>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</si>
  <si>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</si>
  <si>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</si>
  <si>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</si>
  <si>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</si>
  <si>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</si>
  <si>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</si>
  <si>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</si>
  <si>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</si>
  <si>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</si>
  <si>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</si>
  <si>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</si>
  <si>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</si>
  <si>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</si>
  <si>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</si>
  <si>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</si>
  <si>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</si>
  <si>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</si>
  <si>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</si>
  <si>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</si>
  <si>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</si>
  <si>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</si>
  <si>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</si>
  <si>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</si>
  <si>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</si>
  <si>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</si>
  <si>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</si>
  <si>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</si>
  <si>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</si>
  <si>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</si>
  <si>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</si>
  <si>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</si>
  <si>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</si>
  <si>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</si>
  <si>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</si>
  <si>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</si>
  <si>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</si>
  <si>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</si>
  <si>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</si>
  <si>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</si>
  <si>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</si>
  <si>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</si>
  <si>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</si>
  <si>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</si>
  <si>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</si>
  <si>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</si>
  <si>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</si>
  <si>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</si>
  <si>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</si>
  <si>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</si>
  <si>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</si>
  <si>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</si>
  <si>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</si>
  <si>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</si>
  <si>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</si>
  <si>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</si>
  <si>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</si>
  <si>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</si>
  <si>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</si>
  <si>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</si>
  <si>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</si>
  <si>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</si>
  <si>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</si>
  <si>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</si>
  <si>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</si>
  <si>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</si>
  <si>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</si>
  <si>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</si>
  <si>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</si>
  <si>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</si>
  <si>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</si>
  <si>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</si>
  <si>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</si>
  <si>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</si>
  <si>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</si>
  <si>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</si>
  <si>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</si>
  <si>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</si>
  <si>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</si>
  <si>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</si>
  <si>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</si>
  <si>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</si>
  <si>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</si>
  <si>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</si>
  <si>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</si>
  <si>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</si>
  <si>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</si>
  <si>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</si>
  <si>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</si>
  <si>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</si>
  <si>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</si>
  <si>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</si>
  <si>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</si>
  <si>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</si>
  <si>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</si>
  <si>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</si>
  <si>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</si>
  <si>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</si>
  <si>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</si>
  <si>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</si>
  <si>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</si>
  <si>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</si>
  <si>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</si>
  <si>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</si>
  <si>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</si>
  <si>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</si>
  <si>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</si>
  <si>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</si>
  <si>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</si>
  <si>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</si>
  <si>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</si>
  <si>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</si>
  <si>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</si>
  <si>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</si>
  <si>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</si>
  <si>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</si>
  <si>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</si>
  <si>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</si>
  <si>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</si>
  <si>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</si>
  <si>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</si>
  <si>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</si>
  <si>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</si>
  <si>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</si>
  <si>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</si>
  <si>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</si>
  <si>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</si>
  <si>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</si>
  <si>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</si>
  <si>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</si>
  <si>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</si>
  <si>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</si>
  <si>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</si>
  <si>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</si>
  <si>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</si>
  <si>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</si>
  <si>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</si>
  <si>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</si>
  <si>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</si>
  <si>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</si>
  <si>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</si>
  <si>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</si>
  <si>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</si>
  <si>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</si>
  <si>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</si>
  <si>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</si>
  <si>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</si>
  <si>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</si>
  <si>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</si>
  <si>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</si>
  <si>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</si>
  <si>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</si>
  <si>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</si>
  <si>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</si>
  <si>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</si>
  <si>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</si>
  <si>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</si>
  <si>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</si>
  <si>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</si>
  <si>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</si>
  <si>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</si>
  <si>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</si>
  <si>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</si>
  <si>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</si>
  <si>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</si>
  <si>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</si>
  <si>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</si>
  <si>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</si>
  <si>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</si>
  <si>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</si>
  <si>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</si>
  <si>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</si>
  <si>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</si>
  <si>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</si>
  <si>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</si>
  <si>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</si>
  <si>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</si>
  <si>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</si>
  <si>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</si>
  <si>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</si>
  <si>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</si>
  <si>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</si>
  <si>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</si>
  <si>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</si>
  <si>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</si>
  <si>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</si>
  <si>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</si>
  <si>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</si>
  <si>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</si>
  <si>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</si>
  <si>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</si>
  <si>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</si>
  <si>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</si>
  <si>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</si>
  <si>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</si>
  <si>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</si>
  <si>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</si>
  <si>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</si>
  <si>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</si>
  <si>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</si>
  <si>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</si>
  <si>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</si>
  <si>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</si>
  <si>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</si>
  <si>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</si>
  <si>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</si>
  <si>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</si>
  <si>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</si>
  <si>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</si>
  <si>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</si>
  <si>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</si>
  <si>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</si>
  <si>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</si>
  <si>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</si>
  <si>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</si>
  <si>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</si>
  <si>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</si>
  <si>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</si>
  <si>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</si>
  <si>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</si>
  <si>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</si>
  <si>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</si>
  <si>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</si>
  <si>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</si>
  <si>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</si>
  <si>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</si>
  <si>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</si>
  <si>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</si>
  <si>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</si>
  <si>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</si>
  <si>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</si>
  <si>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</si>
  <si>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</si>
  <si>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</si>
  <si>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</si>
  <si>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</si>
  <si>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</si>
  <si>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</si>
  <si>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</si>
  <si>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</si>
  <si>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</si>
  <si>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</si>
  <si>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</si>
  <si>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</si>
  <si>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</si>
  <si>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</si>
  <si>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</si>
  <si>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</si>
  <si>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</si>
  <si>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</si>
  <si>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</si>
  <si>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</si>
  <si>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</si>
  <si>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</si>
  <si>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</si>
  <si>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</si>
  <si>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</si>
  <si>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</si>
  <si>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</si>
  <si>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</si>
  <si>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</si>
  <si>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</si>
  <si>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</si>
  <si>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</si>
  <si>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</si>
  <si>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</si>
  <si>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</si>
  <si>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</si>
  <si>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</si>
  <si>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</si>
  <si>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</si>
  <si>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</si>
  <si>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</si>
  <si>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</si>
  <si>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</si>
  <si>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</si>
  <si>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</si>
  <si>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</si>
  <si>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</si>
  <si>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</si>
  <si>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</si>
  <si>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</si>
  <si>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</si>
  <si>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</si>
  <si>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</si>
  <si>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</si>
  <si>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</si>
  <si>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</si>
  <si>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</si>
  <si>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</si>
  <si>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</si>
  <si>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</si>
  <si>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</si>
  <si>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</si>
  <si>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</si>
  <si>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</si>
  <si>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</si>
  <si>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</si>
  <si>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</si>
  <si>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</si>
  <si>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</si>
  <si>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</si>
  <si>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</si>
  <si>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</si>
  <si>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</si>
  <si>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</si>
  <si>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</si>
  <si>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</si>
  <si>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</si>
  <si>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</si>
  <si>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</si>
  <si>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</si>
  <si>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</si>
  <si>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</si>
  <si>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</si>
  <si>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</si>
  <si>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</si>
  <si>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</si>
  <si>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</si>
  <si>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</si>
  <si>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</si>
  <si>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</si>
  <si>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</si>
  <si>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</si>
  <si>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</si>
  <si>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</si>
  <si>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</si>
  <si>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</si>
  <si>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</si>
  <si>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</si>
  <si>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</si>
  <si>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</si>
  <si>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</si>
  <si>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</si>
  <si>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</si>
  <si>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</si>
  <si>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</si>
  <si>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</si>
  <si>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</si>
  <si>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</si>
  <si>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</si>
  <si>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</si>
  <si>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</si>
  <si>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</si>
  <si>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</si>
  <si>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</si>
  <si>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</si>
  <si>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</si>
  <si>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</si>
  <si>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</si>
  <si>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</si>
  <si>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</si>
  <si>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</si>
  <si>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</si>
  <si>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</si>
  <si>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</si>
  <si>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</si>
  <si>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</si>
  <si>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</si>
  <si>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</si>
  <si>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</si>
  <si>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</si>
  <si>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</si>
  <si>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</si>
  <si>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</si>
  <si>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</si>
  <si>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</si>
  <si>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</si>
  <si>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</si>
  <si>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</si>
  <si>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</si>
  <si>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</si>
  <si>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</si>
  <si>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</si>
  <si>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</si>
  <si>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</si>
  <si>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</si>
  <si>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</si>
  <si>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</si>
  <si>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</si>
  <si>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</si>
  <si>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</si>
  <si>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</si>
  <si>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</si>
  <si>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</si>
  <si>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</si>
  <si>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</si>
  <si>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</si>
  <si>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</si>
  <si>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</si>
  <si>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</si>
  <si>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</si>
  <si>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</si>
  <si>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</si>
  <si>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</si>
  <si>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</si>
  <si>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</si>
  <si>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</si>
  <si>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</si>
  <si>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</si>
  <si>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</si>
  <si>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</si>
  <si>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</si>
  <si>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</si>
  <si>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</si>
  <si>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</si>
  <si>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</si>
  <si>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</si>
  <si>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</si>
  <si>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</si>
  <si>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</si>
  <si>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</si>
  <si>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</si>
  <si>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</si>
  <si>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</si>
  <si>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</si>
  <si>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</si>
  <si>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</si>
  <si>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</si>
  <si>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</si>
  <si>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</si>
  <si>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</si>
  <si>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</si>
  <si>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</si>
  <si>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</si>
  <si>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</si>
  <si>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</si>
  <si>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</si>
  <si>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</si>
  <si>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</si>
  <si>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</si>
  <si>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</si>
  <si>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</si>
  <si>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</si>
  <si>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</si>
  <si>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</si>
  <si>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</si>
  <si>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</si>
  <si>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</si>
  <si>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</si>
  <si>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</si>
  <si>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</si>
  <si>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</si>
  <si>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</si>
  <si>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</si>
  <si>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</si>
  <si>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</si>
  <si>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</si>
  <si>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</si>
  <si>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</si>
  <si>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</si>
  <si>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</si>
  <si>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</si>
  <si>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</si>
  <si>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</si>
  <si>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</si>
  <si>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</si>
  <si>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</si>
  <si>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</si>
  <si>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</si>
  <si>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</si>
  <si>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</si>
  <si>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</si>
  <si>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</si>
  <si>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</si>
  <si>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</si>
  <si>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</si>
  <si>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</si>
  <si>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</si>
  <si>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</si>
  <si>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</si>
  <si>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</si>
  <si>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</si>
  <si>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</si>
  <si>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</si>
  <si>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</si>
  <si>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</si>
  <si>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</si>
  <si>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</si>
  <si>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</si>
  <si>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</si>
  <si>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</si>
  <si>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</si>
  <si>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</si>
  <si>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</si>
  <si>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</si>
  <si>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</si>
  <si>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</si>
  <si>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</si>
  <si>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</si>
  <si>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</si>
  <si>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</si>
  <si>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</si>
  <si>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</si>
  <si>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</si>
  <si>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</si>
  <si>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</si>
  <si>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</si>
  <si>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</si>
  <si>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</si>
  <si>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</si>
  <si>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</si>
  <si>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</si>
  <si>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</si>
  <si>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</si>
  <si>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</si>
  <si>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</si>
  <si>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</si>
  <si>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</si>
  <si>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</si>
  <si>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</si>
  <si>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</si>
  <si>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</si>
  <si>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</si>
  <si>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</si>
  <si>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</si>
  <si>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</si>
  <si>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</si>
  <si>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</si>
  <si>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</si>
  <si>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</si>
  <si>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</si>
  <si>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</si>
  <si>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</si>
  <si>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</si>
  <si>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</si>
  <si>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</si>
  <si>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</si>
  <si>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</si>
  <si>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</si>
  <si>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</si>
  <si>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</si>
  <si>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</si>
  <si>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</si>
  <si>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</si>
  <si>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</si>
  <si>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</si>
  <si>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</si>
  <si>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</si>
  <si>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</si>
  <si>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</si>
  <si>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</si>
  <si>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</si>
  <si>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</si>
  <si>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</si>
  <si>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</si>
  <si>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</si>
  <si>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</si>
  <si>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</si>
  <si>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</si>
  <si>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</si>
  <si>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</si>
  <si>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</si>
  <si>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</si>
  <si>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</si>
  <si>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</si>
  <si>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</si>
  <si>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</si>
  <si>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</si>
  <si>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</si>
  <si>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</si>
  <si>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</si>
  <si>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</si>
  <si>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</si>
  <si>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</si>
  <si>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</si>
  <si>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</si>
  <si>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</si>
  <si>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</si>
  <si>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</si>
  <si>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</si>
  <si>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</si>
  <si>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</si>
  <si>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</si>
  <si>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</si>
  <si>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</si>
  <si>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</si>
  <si>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</si>
  <si>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</si>
  <si>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</si>
  <si>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</si>
  <si>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</si>
  <si>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</si>
  <si>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</si>
  <si>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</si>
  <si>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</si>
  <si>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</si>
  <si>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</si>
  <si>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</si>
  <si>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</si>
  <si>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</si>
  <si>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</si>
  <si>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</si>
  <si>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</si>
  <si>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</si>
  <si>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</si>
  <si>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</si>
  <si>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</si>
  <si>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</si>
  <si>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</si>
  <si>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</si>
  <si>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</si>
  <si>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</si>
  <si>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</si>
  <si>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</si>
  <si>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</si>
  <si>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</si>
  <si>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</si>
  <si>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</si>
  <si>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</si>
  <si>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</si>
  <si>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</si>
  <si>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</si>
  <si>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</si>
  <si>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</si>
  <si>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</si>
  <si>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</si>
  <si>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</si>
  <si>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</si>
  <si>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</si>
  <si>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</si>
  <si>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</si>
  <si>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</si>
  <si>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</si>
  <si>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</si>
  <si>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</si>
  <si>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</si>
  <si>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</si>
  <si>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</si>
  <si>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</si>
  <si>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</si>
  <si>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</si>
  <si>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</si>
  <si>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</si>
  <si>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</si>
  <si>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</si>
  <si>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</si>
  <si>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</si>
  <si>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</si>
  <si>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</si>
  <si>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</si>
  <si>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</si>
  <si>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</si>
  <si>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</si>
  <si>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</si>
  <si>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</si>
  <si>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</si>
  <si>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</si>
  <si>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</si>
  <si>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</si>
  <si>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</si>
  <si>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</si>
  <si>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</si>
  <si>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</si>
  <si>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</si>
  <si>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</si>
  <si>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</si>
  <si>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</si>
  <si>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</si>
  <si>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</si>
  <si>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</si>
  <si>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</si>
  <si>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</si>
  <si>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</si>
  <si>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</si>
  <si>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</si>
  <si>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</si>
  <si>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</si>
  <si>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</si>
  <si>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</si>
  <si>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</si>
  <si>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</si>
  <si>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</si>
  <si>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</si>
  <si>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</si>
  <si>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</si>
  <si>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</si>
  <si>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</si>
  <si>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</si>
  <si>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</si>
  <si>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</si>
  <si>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</si>
  <si>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</si>
  <si>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</si>
  <si>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</si>
  <si>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</si>
  <si>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</si>
  <si>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</si>
  <si>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</si>
  <si>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</si>
  <si>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</si>
  <si>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</si>
  <si>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</si>
  <si>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</si>
  <si>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</si>
  <si>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</si>
  <si>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</si>
  <si>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</si>
  <si>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</si>
  <si>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</si>
  <si>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</si>
  <si>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</si>
  <si>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</si>
  <si>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</si>
  <si>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</si>
  <si>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</si>
  <si>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</si>
  <si>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</si>
  <si>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</si>
  <si>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</si>
  <si>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</si>
  <si>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</si>
  <si>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</si>
  <si>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</si>
  <si>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</si>
  <si>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</si>
  <si>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</si>
  <si>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</si>
  <si>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</si>
  <si>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</si>
  <si>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</si>
  <si>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</si>
  <si>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</si>
  <si>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</si>
  <si>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</si>
  <si>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</si>
  <si>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</si>
  <si>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</si>
  <si>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</si>
  <si>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</si>
  <si>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</si>
  <si>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</si>
  <si>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</si>
  <si>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</si>
  <si>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</si>
  <si>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</si>
  <si>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</si>
  <si>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</si>
  <si>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</si>
  <si>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</si>
  <si>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</si>
  <si>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</si>
  <si>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</si>
  <si>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</si>
  <si>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</si>
  <si>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</si>
  <si>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</si>
  <si>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</si>
  <si>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</si>
  <si>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</si>
  <si>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</si>
  <si>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</si>
  <si>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</si>
  <si>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</si>
  <si>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</si>
  <si>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</si>
  <si>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</si>
  <si>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</si>
  <si>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</si>
  <si>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</si>
  <si>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</si>
  <si>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</si>
  <si>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</si>
  <si>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</si>
  <si>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</si>
  <si>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</si>
  <si>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</si>
  <si>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</si>
  <si>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</si>
  <si>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</si>
  <si>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</si>
  <si>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</si>
  <si>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</si>
  <si>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</si>
  <si>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</si>
  <si>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</si>
  <si>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</si>
  <si>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</si>
  <si>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</si>
  <si>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</si>
  <si>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</si>
  <si>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</si>
  <si>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</si>
  <si>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</si>
  <si>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</si>
  <si>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</si>
  <si>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</si>
  <si>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</si>
  <si>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</si>
  <si>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</si>
  <si>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</si>
  <si>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</si>
  <si>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</si>
  <si>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</si>
  <si>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</si>
  <si>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</si>
  <si>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</si>
  <si>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</si>
  <si>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</si>
  <si>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</si>
  <si>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</si>
  <si>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</si>
  <si>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</si>
  <si>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</si>
  <si>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</si>
  <si>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</si>
  <si>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</si>
  <si>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</si>
  <si>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</si>
  <si>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</si>
  <si>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</si>
  <si>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</si>
  <si>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</si>
  <si>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</si>
  <si>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</si>
  <si>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</si>
  <si>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</si>
  <si>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</si>
  <si>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</si>
  <si>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</si>
  <si>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</si>
  <si>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</si>
  <si>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</si>
  <si>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</si>
  <si>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</si>
  <si>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</si>
  <si>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</si>
  <si>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</si>
  <si>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</si>
  <si>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</si>
  <si>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</si>
  <si>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</si>
  <si>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</si>
  <si>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</si>
  <si>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</si>
  <si>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</si>
  <si>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</si>
  <si>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</si>
  <si>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</si>
  <si>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</si>
  <si>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</si>
  <si>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</si>
  <si>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</si>
  <si>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</si>
  <si>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</si>
  <si>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</si>
  <si>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</si>
  <si>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</si>
  <si>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</si>
  <si>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</si>
  <si>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</si>
  <si>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</si>
  <si>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</si>
  <si>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</si>
  <si>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</si>
  <si>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</si>
  <si>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</si>
  <si>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</si>
  <si>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</si>
  <si>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</si>
  <si>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</si>
  <si>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</si>
  <si>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</si>
  <si>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</si>
  <si>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</si>
  <si>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</si>
  <si>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</si>
  <si>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</si>
  <si>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</si>
  <si>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</si>
  <si>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</si>
  <si>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</si>
  <si>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</si>
  <si>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</si>
  <si>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</si>
  <si>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</si>
  <si>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</si>
  <si>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</si>
  <si>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</si>
  <si>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</si>
  <si>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</si>
  <si>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</si>
  <si>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</si>
  <si>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</si>
  <si>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</si>
  <si>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</si>
  <si>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</si>
  <si>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</si>
  <si>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</si>
  <si>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</si>
  <si>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</si>
  <si>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</si>
  <si>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</si>
  <si>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</si>
  <si>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</si>
  <si>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</si>
  <si>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</si>
  <si>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</si>
  <si>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</si>
  <si>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</si>
  <si>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</si>
  <si>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</si>
  <si>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</si>
  <si>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</si>
  <si>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</si>
  <si>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</si>
  <si>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</si>
  <si>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</si>
  <si>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</si>
  <si>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</si>
  <si>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</si>
  <si>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</si>
  <si>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</si>
  <si>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</si>
  <si>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</si>
  <si>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</si>
  <si>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</si>
  <si>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</si>
  <si>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</si>
  <si>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</si>
  <si>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</si>
  <si>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</si>
  <si>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</si>
  <si>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</si>
  <si>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</si>
  <si>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</si>
  <si>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</si>
  <si>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</si>
  <si>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</si>
  <si>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</si>
  <si>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</si>
  <si>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</si>
  <si>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</si>
  <si>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</si>
  <si>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</si>
  <si>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</si>
  <si>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</si>
  <si>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</si>
  <si>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</si>
  <si>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</si>
  <si>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</si>
  <si>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</si>
  <si>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</si>
  <si>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</si>
  <si>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</si>
  <si>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</si>
  <si>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</si>
  <si>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</si>
  <si>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</si>
  <si>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</si>
  <si>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</si>
  <si>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</si>
  <si>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</si>
  <si>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</si>
  <si>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</si>
  <si>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</si>
  <si>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</si>
  <si>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</si>
  <si>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</si>
  <si>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</si>
  <si>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</si>
  <si>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</si>
  <si>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</si>
  <si>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</si>
  <si>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</si>
  <si>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</si>
  <si>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</si>
  <si>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</si>
  <si>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</si>
  <si>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</si>
  <si>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</si>
  <si>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</si>
  <si>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</si>
  <si>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</si>
  <si>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</si>
  <si>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</si>
  <si>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</si>
  <si>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</si>
  <si>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</si>
  <si>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</si>
  <si>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</si>
  <si>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</si>
  <si>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</si>
  <si>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</si>
  <si>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</si>
  <si>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</si>
  <si>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</si>
  <si>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</si>
  <si>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</si>
  <si>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</si>
  <si>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</si>
  <si>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</si>
  <si>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</si>
  <si>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</si>
  <si>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</si>
  <si>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</si>
  <si>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</si>
  <si>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</si>
  <si>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</si>
  <si>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</si>
  <si>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</si>
  <si>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</si>
  <si>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</si>
  <si>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</si>
  <si>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</si>
  <si>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</si>
  <si>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</si>
  <si>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</si>
  <si>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</si>
  <si>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</si>
  <si>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</si>
  <si>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</si>
  <si>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</si>
  <si>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</si>
  <si>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</si>
  <si>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</si>
  <si>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</si>
  <si>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</si>
  <si>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</si>
  <si>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</si>
  <si>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</si>
  <si>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</si>
  <si>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</si>
  <si>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</si>
  <si>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</si>
  <si>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</si>
  <si>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</si>
  <si>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</si>
  <si>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</si>
  <si>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</si>
  <si>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</si>
  <si>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</si>
  <si>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</si>
  <si>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</si>
  <si>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</si>
  <si>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</si>
  <si>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</si>
  <si>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</si>
  <si>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</si>
  <si>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</si>
  <si>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</si>
  <si>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</si>
  <si>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</si>
  <si>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</si>
  <si>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</si>
  <si>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</si>
  <si>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</si>
  <si>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</si>
  <si>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</si>
  <si>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</si>
  <si>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</si>
  <si>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</si>
  <si>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</si>
  <si>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</si>
  <si>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</si>
  <si>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</si>
  <si>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</si>
  <si>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</si>
  <si>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</si>
  <si>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</si>
  <si>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</si>
  <si>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</si>
  <si>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</si>
  <si>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</si>
  <si>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</si>
  <si>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</si>
  <si>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</si>
  <si>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</si>
  <si>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</si>
  <si>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</si>
  <si>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</si>
  <si>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</si>
  <si>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</si>
  <si>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</si>
  <si>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</si>
  <si>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</si>
  <si>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</si>
  <si>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</si>
  <si>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</si>
  <si>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</si>
  <si>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</si>
  <si>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</si>
  <si>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</si>
  <si>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</si>
  <si>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</si>
  <si>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</si>
  <si>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</si>
  <si>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</si>
  <si>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</si>
  <si>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</si>
  <si>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</si>
  <si>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</si>
  <si>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</si>
  <si>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</si>
  <si>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</si>
  <si>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</si>
  <si>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</si>
  <si>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</si>
  <si>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</si>
  <si>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</si>
  <si>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</si>
  <si>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</si>
  <si>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</si>
  <si>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</si>
  <si>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</si>
  <si>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</si>
  <si>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</si>
  <si>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</si>
  <si>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</si>
  <si>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</si>
  <si>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</si>
  <si>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</si>
  <si>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</si>
  <si>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</si>
  <si>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</si>
  <si>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</si>
  <si>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</si>
  <si>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</si>
  <si>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</si>
  <si>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</si>
  <si>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</si>
  <si>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</si>
  <si>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</si>
  <si>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</si>
  <si>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</si>
  <si>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</si>
  <si>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</si>
  <si>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</si>
  <si>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</si>
  <si>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</si>
  <si>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</si>
  <si>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</si>
  <si>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</si>
  <si>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</si>
  <si>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</si>
  <si>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</si>
  <si>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</si>
  <si>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</si>
  <si>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</si>
  <si>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</si>
  <si>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</si>
  <si>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</si>
  <si>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</si>
  <si>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</si>
  <si>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</si>
  <si>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</si>
  <si>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</si>
  <si>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</si>
  <si>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</si>
  <si>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</si>
  <si>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</si>
  <si>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</si>
  <si>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</si>
  <si>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</si>
  <si>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</si>
  <si>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</si>
  <si>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</si>
  <si>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</si>
  <si>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</si>
  <si>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</si>
  <si>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</si>
  <si>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</si>
  <si>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</si>
  <si>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</si>
  <si>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</si>
  <si>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</si>
  <si>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</si>
  <si>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</si>
  <si>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</si>
  <si>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</si>
  <si>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</si>
  <si>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</si>
  <si>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</si>
  <si>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</si>
  <si>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</si>
  <si>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</si>
  <si>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</si>
  <si>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</si>
  <si>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</si>
  <si>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</si>
  <si>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</si>
  <si>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</si>
  <si>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</si>
  <si>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</si>
  <si>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</si>
  <si>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</si>
  <si>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</si>
  <si>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</si>
  <si>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</si>
  <si>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</si>
  <si>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</si>
  <si>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</si>
  <si>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</si>
  <si>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</si>
  <si>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</si>
  <si>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</si>
  <si>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</si>
  <si>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</si>
  <si>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</si>
  <si>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</si>
  <si>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</si>
  <si>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</si>
  <si>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</si>
  <si>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</si>
  <si>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</si>
  <si>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</si>
  <si>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</si>
  <si>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</si>
  <si>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</si>
  <si>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</si>
  <si>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</si>
  <si>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</si>
  <si>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</si>
  <si>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</si>
  <si>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</si>
  <si>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</si>
  <si>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</si>
  <si>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</si>
  <si>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</si>
  <si>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</si>
  <si>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</si>
  <si>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</si>
  <si>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</si>
  <si>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</si>
  <si>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</si>
  <si>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</si>
  <si>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</si>
  <si>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</si>
  <si>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</si>
  <si>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</si>
  <si>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</si>
  <si>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</si>
  <si>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</si>
  <si>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</si>
  <si>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</si>
  <si>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</si>
  <si>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</si>
  <si>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</si>
  <si>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</si>
  <si>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</si>
  <si>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</si>
  <si>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</si>
  <si>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</si>
  <si>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</si>
  <si>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</si>
  <si>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</si>
  <si>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</si>
  <si>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</si>
  <si>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</si>
  <si>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</si>
  <si>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</si>
  <si>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</si>
  <si>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</si>
  <si>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</si>
  <si>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</si>
  <si>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</si>
  <si>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</si>
  <si>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</si>
  <si>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</si>
  <si>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</si>
  <si>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</si>
  <si>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</si>
  <si>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</si>
  <si>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</si>
  <si>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</si>
  <si>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</si>
  <si>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</si>
  <si>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</si>
  <si>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</si>
  <si>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</si>
  <si>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</si>
  <si>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</si>
  <si>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</si>
  <si>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</si>
  <si>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</si>
  <si>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</si>
  <si>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</si>
  <si>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</si>
  <si>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</si>
  <si>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</si>
  <si>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</si>
  <si>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</si>
  <si>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</si>
  <si>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</si>
  <si>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</si>
  <si>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</si>
  <si>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</si>
  <si>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</si>
  <si>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</si>
  <si>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</si>
  <si>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</si>
  <si>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</si>
  <si>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</si>
  <si>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</si>
  <si>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</si>
  <si>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</si>
  <si>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</si>
  <si>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</si>
  <si>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</si>
  <si>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</si>
  <si>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</si>
  <si>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</si>
  <si>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</si>
  <si>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</si>
  <si>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</si>
  <si>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</si>
  <si>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</si>
  <si>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</si>
  <si>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</si>
  <si>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</si>
  <si>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</si>
  <si>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</si>
  <si>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</si>
  <si>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</si>
  <si>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</si>
  <si>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</si>
  <si>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</si>
  <si>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</si>
  <si>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</si>
  <si>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</si>
  <si>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</si>
  <si>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</si>
  <si>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</si>
  <si>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</si>
  <si>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</si>
  <si>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</si>
  <si>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</si>
  <si>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</si>
  <si>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</si>
  <si>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</si>
  <si>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</si>
  <si>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</si>
  <si>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</si>
  <si>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</si>
  <si>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</si>
  <si>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</si>
  <si>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</si>
  <si>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</si>
  <si>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</si>
  <si>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</si>
  <si>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</si>
  <si>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</si>
  <si>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</si>
  <si>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</si>
  <si>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</si>
  <si>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</si>
  <si>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</si>
  <si>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</si>
  <si>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</si>
  <si>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</si>
  <si>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</si>
  <si>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</si>
  <si>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</si>
  <si>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</si>
  <si>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</si>
  <si>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</si>
  <si>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</si>
  <si>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</si>
  <si>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</si>
  <si>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</si>
  <si>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</si>
  <si>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</si>
  <si>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</si>
  <si>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</si>
  <si>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</si>
  <si>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</si>
  <si>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</si>
  <si>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</si>
  <si>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</si>
  <si>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</si>
  <si>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</si>
  <si>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</si>
  <si>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</si>
  <si>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</si>
  <si>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</si>
  <si>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</si>
  <si>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</si>
  <si>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</si>
  <si>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</si>
  <si>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</si>
  <si>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</si>
  <si>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</si>
  <si>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</si>
  <si>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</si>
  <si>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</si>
  <si>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</si>
  <si>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</si>
  <si>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</si>
  <si>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</si>
  <si>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</si>
  <si>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</si>
  <si>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</si>
  <si>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</si>
  <si>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</si>
  <si>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</si>
  <si>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</si>
  <si>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</si>
  <si>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</si>
  <si>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</si>
  <si>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</si>
  <si>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</si>
  <si>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</si>
  <si>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</si>
  <si>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</si>
  <si>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</si>
  <si>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</si>
  <si>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</si>
  <si>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</si>
  <si>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</si>
  <si>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</si>
  <si>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</si>
  <si>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</si>
  <si>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</si>
  <si>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</si>
  <si>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</si>
  <si>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</si>
  <si>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</si>
  <si>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</si>
  <si>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</si>
  <si>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</si>
  <si>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</si>
  <si>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</si>
  <si>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</si>
  <si>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</si>
  <si>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</si>
  <si>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</si>
  <si>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</si>
  <si>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</si>
  <si>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</si>
  <si>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</si>
  <si>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</si>
  <si>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</si>
  <si>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</si>
  <si>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</si>
  <si>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</si>
  <si>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</si>
  <si>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</si>
  <si>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</si>
  <si>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</si>
  <si>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</si>
  <si>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</si>
  <si>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</si>
  <si>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</si>
  <si>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</si>
  <si>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</si>
  <si>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</si>
  <si>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</si>
  <si>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</si>
  <si>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</si>
  <si>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</si>
  <si>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</si>
  <si>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</si>
  <si>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</si>
  <si>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</si>
  <si>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</si>
  <si>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</si>
  <si>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</si>
  <si>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</si>
  <si>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</si>
  <si>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</si>
  <si>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</si>
  <si>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</si>
  <si>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</si>
  <si>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</si>
  <si>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</si>
  <si>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</si>
  <si>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</si>
  <si>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</si>
  <si>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</si>
  <si>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</si>
  <si>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</si>
  <si>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</si>
  <si>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</si>
  <si>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</si>
  <si>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</si>
  <si>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</si>
  <si>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</si>
  <si>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</si>
  <si>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</si>
  <si>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</si>
  <si>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</si>
  <si>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</si>
  <si>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</si>
  <si>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</si>
  <si>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</si>
  <si>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</si>
  <si>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</si>
  <si>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</si>
  <si>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</si>
  <si>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</si>
  <si>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</si>
  <si>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</si>
  <si>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</si>
  <si>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</si>
  <si>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</si>
  <si>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</si>
  <si>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</si>
  <si>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</si>
  <si>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</si>
  <si>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</si>
  <si>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</si>
  <si>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</si>
  <si>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</si>
  <si>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</si>
  <si>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</si>
  <si>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</si>
  <si>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</si>
  <si>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</si>
  <si>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</si>
  <si>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</si>
  <si>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</si>
  <si>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</si>
  <si>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</si>
  <si>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</si>
  <si>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</si>
  <si>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</si>
  <si>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</si>
  <si>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</si>
  <si>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</si>
  <si>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</si>
  <si>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</si>
  <si>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</si>
  <si>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</si>
  <si>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</si>
  <si>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</si>
  <si>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</si>
  <si>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</si>
  <si>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</si>
  <si>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</si>
  <si>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</si>
  <si>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</si>
  <si>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</si>
  <si>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</si>
  <si>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</si>
  <si>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</si>
  <si>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</si>
  <si>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</si>
  <si>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</si>
  <si>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</si>
  <si>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</si>
  <si>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</si>
  <si>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</si>
  <si>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</si>
  <si>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</si>
  <si>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</si>
  <si>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</si>
  <si>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</si>
  <si>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</si>
  <si>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</si>
  <si>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</si>
  <si>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</si>
  <si>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</si>
  <si>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</si>
  <si>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</si>
  <si>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</si>
  <si>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</si>
  <si>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</si>
  <si>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</si>
  <si>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</si>
  <si>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</si>
  <si>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</si>
  <si>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</si>
  <si>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</si>
  <si>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</si>
  <si>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</si>
  <si>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</si>
  <si>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</si>
  <si>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</si>
  <si>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</si>
  <si>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</si>
  <si>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</si>
  <si>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</si>
  <si>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</si>
  <si>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</si>
  <si>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</si>
  <si>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</si>
  <si>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</si>
  <si>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</si>
  <si>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</si>
  <si>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</si>
  <si>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</si>
  <si>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</si>
  <si>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</si>
  <si>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</si>
  <si>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</si>
  <si>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</si>
  <si>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</si>
  <si>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</si>
  <si>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</si>
  <si>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</si>
  <si>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</si>
  <si>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</si>
  <si>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</si>
  <si>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</si>
  <si>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</si>
  <si>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</si>
  <si>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</si>
  <si>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</si>
  <si>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</si>
  <si>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</si>
  <si>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</si>
  <si>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</si>
  <si>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</si>
  <si>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</si>
  <si>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</si>
  <si>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</si>
  <si>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</si>
  <si>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</si>
  <si>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</si>
  <si>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</si>
  <si>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</si>
  <si>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</si>
  <si>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</si>
  <si>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</si>
  <si>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</si>
  <si>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</si>
  <si>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</si>
  <si>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</si>
  <si>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</si>
  <si>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</si>
  <si>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</si>
  <si>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</si>
  <si>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</si>
  <si>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</si>
  <si>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</si>
  <si>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</si>
  <si>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</si>
  <si>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</si>
  <si>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</si>
  <si>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</si>
  <si>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</si>
  <si>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</si>
  <si>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</si>
  <si>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</si>
  <si>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</si>
  <si>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</si>
  <si>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</si>
  <si>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</si>
  <si>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</si>
  <si>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</si>
  <si>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</si>
  <si>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</si>
  <si>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</si>
  <si>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</si>
  <si>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</si>
  <si>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</si>
  <si>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</si>
  <si>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</si>
  <si>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</si>
  <si>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</si>
  <si>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</si>
  <si>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</si>
  <si>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</si>
  <si>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</si>
  <si>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</si>
  <si>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</si>
  <si>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</si>
  <si>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</si>
  <si>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</si>
  <si>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</si>
  <si>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</si>
  <si>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</si>
  <si>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</si>
  <si>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</si>
  <si>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</si>
  <si>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</si>
  <si>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</si>
  <si>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</si>
  <si>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</si>
  <si>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</si>
  <si>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</si>
  <si>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</si>
  <si>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</si>
  <si>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</si>
  <si>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</si>
  <si>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</si>
  <si>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</si>
  <si>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</si>
  <si>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</si>
  <si>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</si>
  <si>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</si>
  <si>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</si>
  <si>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</si>
  <si>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</si>
  <si>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</si>
  <si>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</si>
  <si>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</si>
  <si>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</si>
  <si>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</si>
  <si>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</si>
  <si>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</si>
  <si>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</si>
  <si>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</si>
  <si>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</si>
  <si>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</si>
  <si>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</si>
  <si>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</si>
  <si>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</si>
  <si>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</si>
  <si>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</si>
  <si>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</si>
  <si>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</si>
  <si>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</si>
  <si>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</si>
  <si>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</si>
  <si>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</si>
  <si>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</si>
  <si>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</si>
  <si>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</si>
  <si>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</si>
  <si>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</si>
  <si>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</si>
  <si>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</si>
  <si>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</si>
  <si>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</si>
  <si>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</si>
  <si>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</si>
  <si>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</si>
  <si>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</si>
  <si>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</si>
  <si>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</si>
  <si>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</si>
  <si>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</si>
  <si>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</si>
  <si>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</si>
  <si>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</si>
  <si>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</si>
  <si>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</si>
  <si>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</si>
  <si>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</si>
  <si>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</si>
  <si>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</si>
  <si>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</si>
  <si>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</si>
  <si>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</si>
  <si>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</si>
  <si>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</si>
  <si>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</si>
  <si>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</si>
  <si>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</si>
  <si>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</si>
  <si>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</si>
  <si>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</si>
  <si>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</si>
  <si>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</si>
  <si>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</si>
  <si>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</si>
  <si>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</si>
  <si>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</si>
  <si>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</si>
  <si>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</si>
  <si>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</si>
  <si>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</si>
  <si>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</si>
  <si>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</si>
  <si>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</si>
  <si>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</si>
  <si>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</si>
  <si>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</si>
  <si>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</si>
  <si>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</si>
  <si>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</si>
  <si>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</si>
  <si>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</si>
  <si>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</si>
  <si>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</si>
  <si>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</si>
  <si>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</si>
  <si>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</si>
  <si>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</si>
  <si>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</si>
  <si>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</si>
  <si>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</si>
  <si>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</si>
  <si>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</si>
  <si>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</si>
  <si>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</si>
  <si>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</si>
  <si>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</si>
  <si>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</si>
  <si>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</si>
  <si>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</si>
  <si>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</si>
  <si>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</si>
  <si>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</si>
  <si>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</si>
  <si>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</si>
  <si>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</si>
  <si>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</si>
  <si>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</si>
  <si>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</si>
  <si>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</si>
  <si>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</si>
  <si>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</si>
  <si>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</si>
  <si>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</si>
  <si>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</si>
  <si>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</si>
  <si>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</si>
  <si>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</si>
  <si>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</si>
  <si>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</si>
  <si>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</si>
  <si>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</si>
  <si>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</si>
  <si>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</si>
  <si>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</si>
  <si>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</si>
  <si>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</si>
  <si>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</si>
  <si>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</si>
  <si>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</si>
  <si>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</si>
  <si>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</si>
  <si>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</si>
  <si>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</si>
  <si>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</si>
  <si>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</si>
  <si>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</si>
  <si>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</si>
  <si>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</si>
  <si>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</si>
  <si>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</si>
  <si>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</si>
  <si>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</si>
  <si>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</si>
  <si>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</si>
  <si>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</si>
  <si>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</si>
  <si>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</si>
  <si>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</si>
  <si>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</si>
  <si>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</si>
  <si>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</si>
  <si>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</si>
  <si>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</si>
  <si>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</si>
  <si>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</si>
  <si>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</si>
  <si>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</si>
  <si>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</si>
  <si>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</si>
  <si>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</si>
  <si>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</si>
  <si>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</si>
  <si>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</si>
  <si>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</si>
  <si>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</si>
  <si>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</si>
  <si>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</si>
  <si>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</si>
  <si>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</si>
  <si>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</si>
  <si>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</si>
  <si>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</si>
  <si>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</si>
  <si>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</si>
  <si>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</si>
  <si>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</si>
  <si>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</si>
  <si>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</si>
  <si>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</si>
  <si>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</si>
  <si>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</si>
  <si>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</si>
  <si>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</si>
  <si>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</si>
  <si>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</si>
  <si>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</si>
  <si>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</si>
  <si>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</si>
  <si>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</si>
  <si>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</si>
  <si>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</si>
  <si>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</si>
  <si>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</si>
  <si>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</si>
  <si>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</si>
  <si>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</si>
  <si>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</si>
  <si>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</si>
  <si>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</si>
  <si>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</si>
  <si>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</si>
  <si>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</si>
  <si>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</si>
  <si>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</si>
  <si>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</si>
  <si>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</si>
  <si>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</si>
  <si>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</si>
  <si>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</si>
  <si>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</si>
  <si>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</si>
  <si>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</si>
  <si>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</si>
  <si>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</si>
  <si>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</si>
  <si>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</si>
  <si>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</si>
  <si>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</si>
  <si>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</si>
  <si>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</si>
  <si>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</si>
  <si>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</si>
  <si>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</si>
  <si>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</si>
  <si>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</si>
  <si>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</si>
  <si>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</si>
  <si>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</si>
  <si>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</si>
  <si>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</si>
  <si>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</si>
  <si>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</si>
  <si>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</si>
  <si>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</si>
  <si>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</si>
  <si>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</si>
  <si>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</si>
  <si>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</si>
  <si>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</si>
  <si>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</si>
  <si>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</si>
  <si>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</si>
  <si>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</si>
  <si>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</si>
  <si>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</si>
  <si>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</si>
  <si>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</si>
  <si>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</si>
  <si>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</si>
  <si>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</si>
  <si>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</si>
  <si>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</si>
  <si>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</si>
  <si>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</si>
  <si>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</si>
  <si>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</si>
  <si>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</si>
  <si>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</si>
  <si>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</si>
  <si>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</si>
  <si>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</si>
  <si>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</si>
  <si>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</si>
  <si>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</si>
  <si>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</si>
  <si>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</si>
  <si>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</si>
  <si>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</si>
  <si>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</si>
  <si>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</si>
  <si>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</si>
  <si>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</si>
  <si>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</si>
  <si>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</si>
  <si>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</si>
  <si>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</si>
  <si>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</si>
  <si>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</si>
  <si>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</si>
  <si>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</si>
  <si>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</si>
  <si>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</si>
  <si>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</si>
  <si>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</si>
  <si>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</si>
  <si>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</si>
  <si>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</si>
  <si>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</si>
  <si>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</si>
  <si>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</si>
  <si>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</si>
  <si>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</si>
  <si>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</si>
  <si>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</si>
  <si>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</si>
  <si>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</si>
  <si>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</si>
  <si>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</si>
  <si>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</si>
  <si>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</si>
  <si>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</si>
  <si>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</si>
  <si>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</si>
  <si>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</si>
  <si>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</si>
  <si>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</si>
  <si>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</si>
  <si>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</si>
  <si>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</si>
  <si>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</si>
  <si>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</si>
  <si>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</si>
  <si>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</si>
  <si>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</si>
  <si>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</si>
  <si>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</si>
  <si>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</si>
  <si>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</si>
  <si>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</si>
  <si>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</si>
  <si>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</si>
  <si>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</si>
  <si>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</si>
  <si>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</si>
  <si>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</si>
  <si>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</si>
  <si>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</si>
  <si>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</si>
  <si>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</si>
  <si>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</si>
  <si>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</si>
  <si>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</si>
  <si>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</si>
  <si>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</si>
  <si>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</si>
  <si>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</si>
  <si>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</si>
  <si>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</si>
  <si>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</si>
  <si>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</si>
  <si>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</si>
  <si>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</si>
  <si>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</si>
  <si>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</si>
  <si>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</si>
  <si>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</si>
  <si>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</si>
  <si>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</si>
  <si>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</si>
  <si>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</si>
  <si>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</si>
  <si>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</si>
  <si>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</si>
  <si>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</si>
  <si>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</si>
  <si>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</si>
  <si>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</si>
  <si>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</si>
  <si>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</si>
  <si>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</si>
  <si>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</si>
  <si>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</si>
  <si>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</si>
  <si>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</si>
  <si>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</si>
  <si>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</si>
  <si>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</si>
  <si>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</si>
  <si>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</si>
  <si>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</si>
  <si>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</si>
  <si>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</si>
  <si>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</si>
  <si>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</si>
  <si>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</si>
  <si>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</si>
  <si>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</si>
  <si>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</si>
  <si>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</si>
  <si>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</si>
  <si>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</si>
  <si>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</si>
  <si>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</si>
  <si>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</si>
  <si>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</si>
  <si>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</si>
  <si>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</si>
  <si>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</si>
  <si>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</si>
  <si>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</si>
  <si>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</si>
  <si>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</si>
  <si>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</si>
  <si>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</si>
  <si>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</si>
  <si>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</si>
  <si>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</si>
  <si>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</si>
  <si>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</si>
  <si>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</si>
  <si>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</si>
  <si>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</si>
  <si>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</si>
  <si>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</si>
  <si>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</si>
  <si>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</si>
  <si>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</si>
  <si>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</si>
  <si>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</si>
  <si>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</si>
  <si>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</si>
  <si>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</si>
  <si>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</si>
  <si>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</si>
  <si>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</si>
  <si>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</si>
  <si>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</si>
  <si>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</si>
  <si>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</si>
  <si>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</si>
  <si>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</si>
  <si>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</si>
  <si>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</si>
  <si>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</si>
  <si>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</si>
  <si>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</si>
  <si>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</si>
  <si>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</si>
  <si>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</si>
  <si>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</si>
  <si>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</si>
  <si>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</si>
  <si>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</si>
  <si>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</si>
  <si>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</si>
  <si>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</si>
  <si>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</si>
  <si>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</si>
  <si>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</si>
  <si>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</si>
  <si>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</si>
  <si>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</si>
  <si>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</si>
  <si>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</si>
  <si>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</si>
  <si>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</si>
  <si>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</si>
  <si>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</si>
  <si>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</si>
  <si>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</si>
  <si>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</si>
  <si>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</si>
  <si>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</si>
  <si>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</si>
  <si>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</si>
  <si>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</si>
  <si>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</si>
  <si>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</si>
  <si>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</si>
  <si>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</si>
  <si>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</si>
  <si>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</si>
  <si>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</si>
  <si>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</si>
  <si>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</si>
  <si>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</si>
  <si>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</si>
  <si>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</si>
  <si>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</si>
  <si>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</si>
  <si>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</si>
  <si>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</si>
  <si>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</si>
  <si>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</si>
  <si>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</si>
  <si>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</si>
  <si>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</si>
  <si>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</si>
  <si>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</si>
  <si>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</si>
  <si>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</si>
  <si>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</si>
  <si>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</si>
  <si>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</si>
  <si>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</si>
  <si>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</si>
  <si>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</si>
  <si>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</si>
  <si>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</si>
  <si>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</si>
  <si>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</si>
  <si>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</si>
  <si>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</si>
  <si>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</si>
  <si>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</si>
  <si>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</si>
  <si>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</si>
  <si>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</si>
  <si>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</si>
  <si>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</si>
  <si>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</si>
  <si>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</si>
  <si>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</si>
  <si>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</si>
  <si>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</si>
  <si>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</si>
  <si>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</si>
  <si>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</si>
  <si>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</si>
  <si>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</si>
  <si>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</si>
  <si>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</si>
  <si>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</si>
  <si>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</si>
  <si>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</si>
  <si>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</si>
  <si>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</si>
  <si>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</si>
  <si>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</si>
  <si>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</si>
  <si>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</si>
  <si>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</si>
  <si>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</si>
  <si>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</si>
  <si>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</si>
  <si>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</si>
  <si>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</si>
  <si>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</si>
  <si>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</si>
  <si>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</si>
  <si>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</si>
  <si>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</si>
  <si>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</si>
  <si>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</si>
  <si>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</si>
  <si>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</si>
  <si>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</si>
  <si>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</si>
  <si>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</si>
  <si>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</si>
  <si>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</si>
  <si>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</si>
  <si>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</si>
  <si>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</si>
  <si>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</si>
  <si>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</si>
  <si>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</si>
  <si>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</si>
  <si>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</si>
  <si>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</si>
  <si>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</si>
  <si>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</si>
  <si>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</si>
  <si>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</si>
  <si>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</si>
  <si>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</si>
  <si>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</si>
  <si>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</si>
  <si>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</si>
  <si>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</si>
  <si>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</si>
  <si>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</si>
  <si>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</si>
  <si>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</si>
  <si>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</si>
  <si>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</si>
  <si>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</si>
  <si>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</si>
  <si>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</si>
  <si>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</si>
  <si>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</si>
  <si>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</si>
  <si>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</si>
  <si>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</si>
  <si>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</si>
  <si>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</si>
  <si>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</si>
  <si>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</si>
  <si>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</si>
  <si>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</si>
  <si>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</si>
  <si>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</si>
  <si>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</si>
  <si>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</si>
  <si>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</si>
  <si>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</si>
  <si>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</si>
  <si>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</si>
  <si>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</si>
  <si>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</si>
  <si>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</si>
  <si>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</si>
  <si>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</si>
  <si>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</si>
  <si>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</si>
  <si>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</si>
  <si>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</si>
  <si>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</si>
  <si>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</si>
  <si>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</si>
  <si>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</si>
  <si>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</si>
  <si>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</si>
  <si>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</si>
  <si>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</si>
  <si>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</si>
  <si>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</si>
  <si>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</si>
  <si>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</si>
  <si>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</si>
  <si>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</si>
  <si>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</si>
  <si>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</si>
  <si>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</si>
  <si>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</si>
  <si>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</si>
  <si>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</si>
  <si>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</si>
  <si>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</si>
  <si>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</si>
  <si>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</si>
  <si>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</si>
  <si>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</si>
  <si>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</si>
  <si>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</si>
  <si>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</si>
  <si>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</si>
  <si>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</si>
  <si>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</si>
  <si>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</si>
  <si>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</si>
  <si>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</si>
  <si>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</si>
  <si>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</si>
  <si>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</si>
  <si>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</si>
  <si>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</si>
  <si>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</si>
  <si>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</si>
  <si>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</si>
  <si>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</si>
  <si>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</si>
  <si>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</si>
  <si>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</si>
  <si>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</si>
  <si>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</si>
  <si>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</si>
  <si>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</si>
  <si>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</si>
  <si>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</si>
  <si>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</si>
  <si>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</si>
  <si>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</si>
  <si>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</si>
  <si>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</si>
  <si>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</si>
  <si>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</si>
  <si>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</si>
  <si>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</si>
  <si>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</si>
  <si>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</si>
  <si>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</si>
  <si>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</si>
  <si>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</si>
  <si>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</si>
  <si>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</si>
  <si>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</si>
  <si>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</si>
  <si>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</si>
  <si>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</si>
  <si>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</si>
  <si>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</si>
  <si>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</si>
  <si>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</si>
  <si>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</si>
  <si>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</si>
  <si>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</si>
  <si>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</si>
  <si>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</si>
  <si>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</si>
  <si>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</si>
  <si>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</si>
  <si>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</si>
  <si>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</si>
  <si>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</si>
  <si>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</si>
  <si>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</si>
  <si>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</si>
  <si>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</si>
  <si>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</si>
  <si>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</si>
  <si>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</si>
  <si>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</si>
  <si>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</si>
  <si>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</si>
  <si>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</si>
  <si>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</si>
  <si>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</si>
  <si>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</si>
  <si>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</si>
  <si>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</si>
  <si>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</si>
  <si>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</si>
  <si>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</si>
  <si>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</si>
  <si>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</si>
  <si>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</si>
  <si>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</si>
  <si>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</si>
  <si>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</si>
  <si>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</si>
  <si>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</si>
  <si>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</si>
  <si>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</si>
  <si>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</si>
  <si>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</si>
  <si>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</si>
  <si>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</si>
  <si>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</si>
  <si>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</si>
  <si>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</si>
  <si>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</si>
  <si>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</si>
  <si>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</si>
  <si>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</si>
  <si>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</si>
  <si>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</si>
  <si>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</si>
  <si>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</si>
  <si>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</si>
  <si>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</si>
  <si>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</si>
  <si>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</si>
  <si>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</si>
  <si>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</si>
  <si>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</si>
  <si>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</si>
  <si>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</si>
  <si>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</si>
  <si>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</si>
  <si>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</si>
  <si>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</si>
  <si>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</si>
  <si>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</si>
  <si>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</si>
  <si>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</si>
  <si>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</si>
  <si>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</si>
  <si>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</si>
  <si>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</si>
  <si>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</si>
  <si>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</si>
  <si>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</si>
  <si>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</si>
  <si>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</si>
  <si>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</si>
  <si>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</si>
  <si>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</si>
  <si>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</si>
  <si>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</si>
  <si>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</si>
  <si>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</si>
  <si>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</si>
  <si>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</si>
  <si>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</si>
  <si>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</si>
  <si>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</si>
  <si>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</si>
  <si>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</si>
  <si>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</si>
  <si>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</si>
  <si>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</si>
  <si>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</si>
  <si>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</si>
  <si>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</si>
  <si>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</si>
  <si>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</si>
  <si>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</si>
  <si>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</si>
  <si>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</si>
  <si>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</si>
  <si>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</si>
  <si>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</si>
  <si>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</si>
  <si>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</si>
  <si>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</si>
  <si>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</si>
  <si>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</si>
  <si>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</si>
  <si>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</si>
  <si>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</si>
  <si>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</si>
  <si>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</si>
  <si>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</si>
  <si>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</si>
  <si>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</si>
  <si>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</si>
  <si>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</si>
  <si>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</si>
  <si>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</si>
  <si>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</si>
  <si>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</si>
  <si>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</si>
  <si>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</si>
  <si>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</si>
  <si>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</si>
  <si>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</si>
  <si>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</si>
  <si>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</si>
  <si>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</si>
  <si>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</si>
  <si>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</si>
  <si>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</si>
  <si>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</si>
  <si>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</si>
  <si>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</si>
  <si>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</si>
  <si>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</si>
  <si>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</si>
  <si>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</si>
  <si>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</si>
  <si>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</si>
  <si>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</si>
  <si>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</si>
  <si>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</si>
  <si>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</si>
  <si>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</si>
  <si>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</si>
  <si>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</si>
  <si>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</si>
  <si>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</si>
  <si>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</si>
  <si>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</si>
  <si>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</si>
  <si>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</si>
  <si>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</si>
  <si>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</si>
  <si>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</si>
  <si>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</si>
  <si>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</si>
  <si>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</si>
  <si>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</si>
  <si>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</si>
  <si>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</si>
  <si>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</si>
  <si>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</si>
  <si>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</si>
  <si>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</si>
  <si>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</si>
  <si>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</si>
  <si>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</si>
  <si>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</si>
  <si>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</si>
  <si>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</si>
  <si>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</si>
  <si>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</si>
  <si>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</si>
  <si>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</si>
  <si>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</si>
  <si>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</si>
  <si>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</si>
  <si>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</si>
  <si>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</si>
  <si>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</si>
  <si>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</si>
  <si>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</si>
  <si>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</si>
  <si>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</si>
  <si>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</si>
  <si>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</si>
  <si>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</si>
  <si>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</si>
  <si>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</si>
  <si>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</si>
  <si>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</si>
  <si>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</si>
  <si>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</si>
  <si>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</si>
  <si>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</si>
  <si>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</si>
  <si>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</si>
  <si>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</si>
  <si>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</si>
  <si>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</si>
  <si>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</si>
  <si>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</si>
  <si>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</si>
  <si>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</si>
  <si>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</si>
  <si>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</si>
  <si>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</si>
  <si>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</si>
  <si>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</si>
  <si>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</si>
  <si>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</si>
  <si>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</si>
  <si>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</si>
  <si>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</si>
  <si>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</si>
  <si>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</si>
  <si>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</si>
  <si>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</si>
  <si>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</si>
  <si>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</si>
  <si>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</si>
  <si>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</si>
  <si>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</si>
  <si>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</si>
  <si>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</si>
  <si>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</si>
  <si>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</si>
  <si>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</si>
  <si>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</si>
  <si>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</si>
  <si>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</si>
  <si>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</si>
  <si>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</si>
  <si>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</si>
  <si>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</si>
  <si>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</si>
  <si>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</si>
  <si>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</si>
  <si>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</si>
  <si>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</si>
  <si>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</si>
  <si>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</si>
  <si>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</si>
  <si>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</si>
  <si>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</si>
  <si>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</si>
  <si>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</si>
  <si>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</si>
  <si>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</si>
  <si>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</si>
  <si>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</si>
  <si>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</si>
  <si>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</si>
  <si>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</si>
  <si>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</si>
  <si>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</si>
  <si>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</si>
  <si>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</si>
  <si>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</si>
  <si>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</si>
  <si>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</si>
  <si>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</si>
  <si>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</si>
  <si>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</si>
  <si>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</si>
  <si>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</si>
  <si>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</si>
  <si>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</si>
  <si>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</si>
  <si>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</si>
  <si>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</si>
  <si>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</si>
  <si>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</si>
  <si>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</si>
  <si>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</si>
  <si>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</si>
  <si>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</si>
  <si>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</si>
  <si>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</si>
  <si>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</si>
  <si>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</si>
  <si>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</si>
  <si>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</si>
  <si>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</si>
  <si>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</si>
  <si>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</si>
  <si>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</si>
  <si>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</si>
  <si>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</si>
  <si>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</si>
  <si>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</si>
  <si>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</si>
  <si>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</si>
  <si>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</si>
  <si>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</si>
  <si>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</si>
  <si>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</si>
  <si>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</si>
  <si>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</si>
  <si>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</si>
  <si>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</si>
  <si>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</si>
  <si>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</si>
  <si>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</si>
  <si>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</si>
  <si>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</si>
  <si>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</si>
  <si>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</si>
  <si>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</si>
  <si>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</si>
  <si>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</si>
  <si>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</si>
  <si>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</si>
  <si>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</si>
  <si>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</si>
  <si>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</si>
  <si>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</si>
  <si>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</si>
  <si>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</si>
  <si>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</si>
  <si>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</si>
  <si>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</si>
  <si>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</si>
  <si>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</si>
  <si>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</si>
  <si>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</si>
  <si>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</si>
  <si>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</si>
  <si>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</si>
  <si>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</si>
  <si>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</si>
  <si>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</si>
  <si>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</si>
  <si>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</si>
  <si>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</si>
  <si>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</si>
  <si>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</si>
  <si>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</si>
  <si>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</si>
  <si>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</si>
  <si>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</si>
  <si>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</si>
  <si>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</si>
  <si>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</si>
  <si>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</si>
  <si>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</si>
  <si>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</si>
  <si>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</si>
  <si>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</si>
  <si>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</si>
  <si>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</si>
  <si>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</si>
  <si>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</si>
  <si>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</si>
  <si>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</si>
  <si>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</si>
  <si>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</si>
  <si>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</si>
  <si>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</si>
  <si>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</si>
  <si>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</si>
  <si>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</si>
  <si>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</si>
  <si>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</si>
  <si>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</si>
  <si>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</si>
  <si>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</si>
  <si>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</si>
  <si>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</si>
  <si>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</si>
  <si>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</si>
  <si>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</si>
  <si>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</si>
  <si>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</si>
  <si>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</si>
  <si>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</si>
  <si>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</si>
  <si>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</si>
  <si>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</si>
  <si>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</si>
  <si>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</si>
  <si>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</si>
  <si>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</si>
  <si>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</si>
  <si>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</si>
  <si>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</si>
  <si>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</si>
  <si>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</si>
  <si>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</si>
  <si>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</si>
  <si>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</si>
  <si>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</si>
  <si>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</si>
  <si>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</si>
  <si>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</si>
  <si>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</si>
  <si>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</si>
  <si>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</si>
  <si>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</si>
  <si>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</si>
  <si>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</si>
  <si>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</si>
  <si>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</si>
  <si>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</si>
  <si>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</si>
  <si>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</si>
  <si>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</si>
  <si>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</si>
  <si>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</si>
  <si>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</si>
  <si>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</si>
  <si>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</si>
  <si>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</si>
  <si>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</si>
  <si>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</si>
  <si>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</si>
  <si>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</si>
  <si>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</si>
  <si>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</si>
  <si>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</si>
  <si>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</si>
  <si>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</si>
  <si>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</si>
  <si>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</si>
  <si>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</si>
  <si>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</si>
  <si>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</si>
  <si>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</si>
  <si>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</si>
  <si>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</si>
  <si>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</si>
  <si>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</si>
  <si>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</si>
  <si>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</si>
  <si>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</si>
  <si>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</si>
  <si>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</si>
  <si>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</si>
  <si>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</si>
  <si>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</si>
  <si>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</si>
  <si>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</si>
  <si>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</si>
  <si>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</si>
  <si>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</si>
  <si>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</si>
  <si>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</si>
  <si>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</si>
  <si>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</si>
  <si>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</si>
  <si>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</si>
  <si>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</si>
  <si>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</si>
  <si>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</si>
  <si>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</si>
  <si>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</si>
  <si>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</si>
  <si>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</si>
  <si>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</si>
  <si>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</si>
  <si>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</si>
  <si>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</si>
  <si>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</si>
  <si>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</si>
  <si>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</si>
  <si>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</si>
  <si>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</si>
  <si>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</si>
  <si>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</si>
  <si>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</si>
  <si>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</si>
  <si>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</si>
  <si>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</si>
  <si>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</si>
  <si>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</si>
  <si>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</si>
  <si>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</si>
  <si>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</si>
  <si>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</si>
  <si>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</si>
  <si>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</si>
  <si>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</si>
  <si>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</si>
  <si>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</si>
  <si>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</si>
  <si>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</si>
  <si>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</si>
  <si>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</si>
  <si>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</si>
  <si>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</si>
  <si>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</si>
  <si>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</si>
  <si>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</si>
  <si>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</si>
  <si>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</si>
  <si>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</si>
  <si>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</si>
  <si>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</si>
  <si>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</si>
  <si>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</si>
  <si>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</si>
  <si>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</si>
  <si>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</si>
  <si>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</si>
  <si>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</si>
  <si>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</si>
  <si>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</si>
  <si>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</si>
  <si>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</si>
  <si>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</si>
  <si>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</si>
  <si>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</si>
  <si>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</si>
  <si>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</si>
  <si>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</si>
  <si>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</si>
  <si>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</si>
  <si>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</si>
  <si>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</si>
  <si>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</si>
  <si>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</si>
  <si>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</si>
  <si>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</si>
  <si>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</si>
  <si>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</si>
  <si>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</si>
  <si>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</si>
  <si>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</si>
  <si>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</si>
  <si>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</si>
  <si>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</si>
  <si>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</si>
  <si>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</si>
  <si>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</si>
  <si>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</si>
  <si>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</si>
  <si>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</si>
  <si>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</si>
  <si>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</si>
  <si>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</si>
  <si>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</si>
  <si>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</si>
  <si>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</si>
  <si>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</si>
  <si>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</si>
  <si>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</si>
  <si>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</si>
  <si>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</si>
  <si>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</si>
  <si>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</si>
  <si>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</si>
  <si>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</si>
  <si>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</si>
  <si>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</si>
  <si>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</si>
  <si>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</si>
  <si>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</si>
  <si>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</si>
  <si>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</si>
  <si>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</si>
  <si>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</si>
  <si>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</si>
  <si>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</si>
  <si>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</si>
  <si>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</si>
  <si>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</si>
  <si>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</si>
  <si>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</si>
  <si>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</si>
  <si>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</si>
  <si>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</si>
  <si>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</si>
  <si>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</si>
  <si>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</si>
  <si>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</si>
  <si>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</si>
  <si>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</si>
  <si>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</si>
  <si>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</si>
  <si>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</si>
  <si>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</si>
  <si>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</si>
  <si>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</si>
  <si>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</si>
  <si>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</si>
  <si>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</si>
  <si>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</si>
  <si>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</si>
  <si>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</si>
  <si>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</si>
  <si>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</si>
  <si>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</si>
  <si>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</si>
  <si>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</si>
  <si>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</si>
  <si>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</si>
  <si>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</si>
  <si>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</si>
  <si>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</si>
  <si>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</si>
  <si>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</si>
  <si>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</si>
  <si>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</si>
  <si>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</si>
  <si>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</si>
  <si>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</si>
  <si>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</si>
  <si>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</si>
  <si>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</si>
  <si>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</si>
  <si>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</si>
  <si>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</si>
  <si>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</si>
  <si>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</si>
  <si>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</si>
  <si>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</si>
  <si>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</si>
  <si>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</si>
  <si>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</si>
  <si>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</si>
  <si>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</si>
  <si>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</si>
  <si>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</si>
  <si>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</si>
  <si>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</si>
  <si>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</si>
  <si>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</si>
  <si>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</si>
  <si>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</si>
  <si>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</si>
  <si>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</si>
  <si>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</si>
  <si>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</si>
  <si>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</si>
  <si>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</si>
  <si>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</si>
  <si>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</si>
  <si>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</si>
  <si>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</si>
  <si>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</si>
  <si>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</si>
  <si>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</si>
  <si>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</si>
  <si>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</si>
  <si>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</si>
  <si>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</si>
  <si>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</si>
  <si>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</si>
  <si>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</si>
  <si>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</si>
  <si>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</si>
  <si>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</si>
  <si>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</si>
  <si>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</si>
  <si>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</si>
  <si>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</si>
  <si>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</si>
  <si>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</si>
  <si>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</si>
  <si>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</si>
  <si>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</si>
  <si>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</si>
  <si>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</si>
  <si>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</si>
  <si>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</si>
  <si>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</si>
  <si>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</si>
  <si>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</si>
  <si>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</si>
  <si>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</si>
  <si>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</si>
  <si>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</si>
  <si>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</si>
  <si>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</si>
  <si>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</si>
  <si>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</si>
  <si>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</si>
  <si>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</si>
  <si>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</si>
  <si>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</si>
  <si>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</si>
  <si>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</si>
  <si>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</si>
  <si>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</si>
  <si>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</si>
  <si>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</si>
  <si>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</si>
  <si>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</si>
  <si>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</si>
  <si>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</si>
  <si>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</si>
  <si>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</si>
  <si>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</si>
  <si>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</si>
  <si>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</si>
  <si>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</si>
  <si>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</si>
  <si>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</si>
  <si>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</si>
  <si>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</si>
  <si>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</si>
  <si>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</si>
  <si>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</si>
  <si>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</si>
  <si>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</si>
  <si>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</si>
  <si>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</si>
  <si>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</si>
  <si>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</si>
  <si>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</si>
  <si>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</si>
  <si>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</si>
  <si>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</si>
  <si>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</si>
  <si>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</si>
  <si>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</si>
  <si>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</si>
  <si>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</si>
  <si>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</si>
  <si>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</si>
  <si>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</si>
  <si>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</si>
  <si>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</si>
  <si>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</si>
  <si>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</si>
  <si>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</si>
  <si>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</si>
  <si>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</si>
  <si>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</si>
  <si>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</si>
  <si>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</si>
  <si>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</si>
  <si>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</si>
  <si>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</si>
  <si>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</si>
  <si>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</si>
  <si>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</si>
  <si>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</si>
  <si>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</si>
  <si>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</si>
  <si>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</si>
  <si>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</si>
  <si>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</si>
  <si>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</si>
  <si>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</si>
  <si>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</si>
  <si>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</si>
  <si>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</si>
  <si>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</si>
  <si>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</si>
  <si>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</si>
  <si>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</si>
  <si>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</si>
  <si>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</si>
  <si>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</si>
  <si>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</si>
  <si>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</si>
  <si>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</si>
  <si>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</si>
  <si>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</si>
  <si>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</si>
  <si>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</si>
  <si>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</si>
  <si>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</si>
  <si>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</si>
  <si>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</si>
  <si>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</si>
  <si>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</si>
  <si>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</si>
  <si>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</si>
  <si>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</si>
  <si>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</si>
  <si>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</si>
  <si>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</si>
  <si>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</si>
  <si>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</si>
  <si>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</si>
  <si>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</si>
  <si>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</si>
  <si>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</si>
  <si>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</si>
  <si>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</si>
  <si>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</si>
  <si>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</si>
  <si>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</si>
  <si>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</si>
  <si>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</si>
  <si>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</si>
  <si>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</si>
  <si>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</si>
  <si>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</si>
  <si>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</si>
  <si>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</si>
  <si>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</si>
  <si>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</si>
  <si>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</si>
  <si>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</si>
  <si>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</si>
  <si>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</si>
  <si>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</si>
  <si>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</si>
  <si>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</si>
  <si>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</si>
  <si>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</si>
  <si>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</si>
  <si>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</si>
  <si>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</si>
  <si>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</si>
  <si>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</si>
  <si>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</si>
  <si>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</si>
  <si>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</si>
  <si>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</si>
  <si>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</si>
  <si>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</si>
  <si>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</si>
  <si>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</si>
  <si>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</si>
  <si>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</si>
  <si>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</si>
  <si>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</si>
  <si>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</si>
  <si>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</si>
  <si>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</si>
  <si>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</si>
  <si>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</si>
  <si>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</si>
  <si>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</si>
  <si>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</si>
  <si>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</si>
  <si>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</si>
  <si>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</si>
  <si>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</si>
  <si>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</si>
  <si>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</si>
  <si>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</si>
  <si>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</si>
  <si>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</si>
  <si>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</si>
  <si>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</si>
  <si>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</si>
  <si>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</si>
  <si>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</si>
  <si>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</si>
  <si>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</si>
  <si>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</si>
  <si>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</si>
  <si>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</si>
  <si>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</si>
  <si>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</si>
  <si>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</si>
  <si>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</si>
  <si>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</si>
  <si>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</si>
  <si>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</si>
  <si>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</si>
  <si>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</si>
  <si>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</si>
  <si>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</si>
  <si>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</si>
  <si>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</si>
  <si>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</si>
  <si>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</si>
  <si>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</si>
  <si>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</si>
  <si>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</si>
  <si>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</si>
  <si>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</si>
  <si>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</si>
  <si>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</si>
  <si>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</si>
  <si>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</si>
  <si>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</si>
  <si>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</si>
  <si>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</si>
  <si>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</si>
  <si>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</si>
  <si>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</si>
  <si>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</si>
  <si>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</si>
  <si>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</si>
  <si>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</si>
  <si>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</si>
  <si>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</si>
  <si>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</si>
  <si>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</si>
  <si>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</si>
  <si>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</si>
  <si>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</si>
  <si>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</si>
  <si>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</si>
  <si>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</si>
  <si>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</si>
  <si>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</si>
  <si>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</si>
  <si>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</si>
  <si>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</si>
  <si>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</si>
  <si>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</si>
  <si>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</si>
  <si>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</si>
  <si>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</si>
  <si>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</si>
  <si>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</si>
  <si>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</si>
  <si>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</si>
  <si>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</si>
  <si>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</si>
  <si>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</si>
  <si>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</si>
  <si>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</si>
  <si>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</si>
  <si>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</si>
  <si>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</si>
  <si>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</si>
  <si>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</si>
  <si>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</si>
  <si>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</si>
  <si>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</si>
  <si>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</si>
  <si>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</si>
  <si>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</si>
  <si>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</si>
  <si>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</si>
  <si>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</si>
  <si>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</si>
  <si>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</si>
  <si>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</si>
  <si>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</si>
  <si>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</si>
  <si>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</si>
  <si>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</si>
  <si>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</si>
  <si>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</si>
  <si>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</si>
  <si>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</si>
  <si>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</si>
  <si>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</si>
  <si>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</si>
  <si>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</si>
  <si>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</si>
  <si>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</si>
  <si>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</si>
  <si>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</si>
  <si>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</si>
  <si>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</si>
  <si>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</si>
  <si>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</si>
  <si>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</si>
  <si>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</si>
  <si>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</si>
  <si>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</si>
  <si>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</si>
  <si>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</si>
  <si>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</si>
  <si>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</si>
  <si>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</si>
  <si>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</si>
  <si>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</si>
  <si>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</si>
  <si>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</si>
  <si>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</si>
  <si>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</si>
  <si>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</si>
  <si>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</si>
  <si>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</si>
  <si>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</si>
  <si>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</si>
  <si>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</si>
  <si>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</si>
  <si>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</si>
  <si>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</si>
  <si>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</si>
  <si>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</si>
  <si>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</si>
  <si>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</si>
  <si>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</si>
  <si>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</si>
  <si>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</si>
  <si>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</si>
  <si>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</si>
  <si>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</si>
  <si>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</si>
  <si>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</si>
  <si>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</si>
  <si>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</si>
  <si>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</si>
  <si>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</si>
  <si>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</si>
  <si>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</si>
  <si>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</si>
  <si>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</si>
  <si>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</si>
  <si>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</si>
  <si>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</si>
  <si>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</si>
  <si>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</si>
  <si>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</si>
  <si>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</si>
  <si>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</si>
  <si>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</si>
  <si>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</si>
  <si>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</si>
  <si>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</si>
  <si>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</si>
  <si>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</si>
  <si>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</si>
  <si>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</si>
  <si>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</si>
  <si>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</si>
  <si>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</si>
  <si>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</si>
  <si>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</si>
  <si>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</si>
  <si>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</si>
  <si>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</si>
  <si>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</si>
  <si>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</si>
  <si>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</si>
  <si>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</si>
  <si>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</si>
  <si>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</si>
  <si>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</si>
  <si>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</si>
  <si>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</si>
  <si>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</si>
  <si>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</si>
  <si>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</si>
  <si>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</si>
  <si>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</si>
  <si>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</si>
  <si>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</si>
  <si>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</si>
  <si>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</si>
  <si>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</si>
  <si>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</si>
  <si>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</si>
  <si>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</si>
  <si>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</si>
  <si>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</si>
  <si>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</si>
  <si>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</si>
  <si>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</si>
  <si>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</si>
  <si>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</si>
  <si>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</si>
  <si>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</si>
  <si>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</si>
  <si>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</si>
  <si>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</si>
  <si>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</si>
  <si>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</si>
  <si>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</si>
  <si>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</si>
  <si>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</si>
  <si>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</si>
  <si>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</si>
  <si>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</si>
  <si>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</si>
  <si>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</si>
  <si>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</si>
  <si>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</si>
  <si>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</si>
  <si>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</si>
  <si>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</si>
  <si>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</si>
  <si>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</si>
  <si>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</si>
  <si>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</si>
  <si>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</si>
  <si>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</si>
  <si>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</si>
  <si>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</si>
  <si>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</si>
  <si>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</si>
  <si>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</si>
  <si>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</si>
  <si>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</si>
  <si>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</si>
  <si>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</si>
  <si>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</si>
  <si>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</si>
  <si>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</si>
  <si>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</si>
  <si>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</si>
  <si>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</si>
  <si>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</si>
  <si>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</si>
  <si>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</si>
  <si>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</si>
  <si>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</si>
  <si>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</si>
  <si>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</si>
  <si>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</si>
  <si>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</si>
  <si>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</si>
  <si>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</si>
  <si>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</si>
  <si>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</si>
  <si>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</si>
  <si>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</si>
  <si>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</si>
  <si>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</si>
  <si>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</si>
  <si>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</si>
  <si>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</si>
  <si>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</si>
  <si>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</si>
  <si>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</si>
  <si>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</si>
  <si>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</si>
  <si>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</si>
  <si>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</si>
  <si>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</si>
  <si>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</si>
  <si>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</si>
  <si>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</si>
  <si>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</si>
  <si>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</si>
  <si>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</si>
  <si>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</si>
  <si>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</si>
  <si>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</si>
  <si>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</si>
  <si>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</si>
  <si>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</si>
  <si>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</si>
  <si>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</si>
  <si>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</si>
  <si>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</si>
  <si>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</si>
  <si>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</si>
  <si>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</si>
  <si>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</si>
  <si>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</si>
  <si>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</si>
  <si>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</si>
  <si>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</si>
  <si>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</si>
  <si>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</si>
  <si>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</si>
  <si>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</si>
  <si>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</si>
  <si>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</si>
  <si>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</si>
  <si>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</si>
  <si>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</si>
  <si>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</si>
  <si>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</si>
  <si>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</si>
  <si>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</si>
  <si>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</si>
  <si>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</si>
  <si>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</si>
  <si>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</si>
  <si>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</si>
  <si>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</si>
  <si>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</si>
  <si>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</si>
  <si>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</si>
  <si>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</si>
  <si>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</si>
  <si>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</si>
  <si>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</si>
  <si>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</si>
  <si>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</si>
  <si>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</si>
  <si>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</si>
  <si>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</si>
  <si>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</si>
  <si>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</si>
  <si>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</si>
  <si>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</si>
  <si>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</si>
  <si>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</si>
  <si>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</si>
  <si>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</si>
  <si>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</si>
  <si>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</si>
  <si>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</si>
  <si>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</si>
  <si>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</si>
  <si>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</si>
  <si>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</si>
  <si>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</si>
  <si>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</si>
  <si>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</si>
  <si>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</si>
  <si>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</si>
  <si>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</si>
  <si>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</si>
  <si>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</si>
  <si>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</si>
  <si>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</si>
  <si>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</si>
  <si>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</si>
  <si>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</si>
  <si>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</si>
  <si>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</si>
  <si>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</si>
  <si>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</si>
  <si>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</si>
  <si>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</si>
  <si>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</si>
  <si>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</si>
  <si>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</si>
  <si>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</si>
  <si>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</si>
  <si>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</si>
  <si>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</si>
  <si>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</si>
  <si>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</si>
  <si>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</si>
  <si>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</si>
  <si>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</si>
  <si>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</si>
  <si>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</si>
  <si>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</si>
  <si>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</si>
  <si>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</si>
  <si>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</si>
  <si>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</si>
  <si>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</si>
  <si>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</si>
  <si>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</si>
  <si>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</si>
  <si>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</si>
  <si>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</si>
  <si>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</si>
  <si>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</si>
  <si>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</si>
  <si>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</si>
  <si>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</si>
  <si>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</si>
  <si>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</si>
  <si>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</si>
  <si>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</si>
  <si>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</si>
  <si>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</si>
  <si>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</si>
  <si>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</si>
  <si>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</si>
  <si>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</si>
  <si>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</si>
  <si>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</si>
  <si>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</si>
  <si>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</si>
  <si>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</si>
  <si>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</si>
  <si>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</si>
  <si>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</si>
  <si>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</si>
  <si>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</si>
  <si>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</si>
  <si>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</si>
  <si>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</si>
  <si>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</si>
  <si>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</si>
  <si>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</si>
  <si>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</si>
  <si>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</si>
  <si>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</si>
  <si>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</si>
  <si>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</si>
  <si>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</si>
  <si>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</si>
  <si>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</si>
  <si>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</si>
  <si>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</si>
  <si>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</si>
  <si>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</si>
  <si>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</si>
  <si>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</si>
  <si>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</si>
  <si>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</si>
  <si>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</si>
  <si>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</si>
  <si>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</si>
  <si>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</si>
  <si>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</si>
  <si>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</si>
  <si>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</si>
  <si>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</si>
  <si>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</si>
  <si>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</si>
  <si>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</si>
  <si>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</si>
  <si>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</si>
  <si>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</si>
  <si>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</si>
  <si>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</si>
  <si>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</si>
  <si>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</si>
  <si>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</si>
  <si>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</si>
  <si>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</si>
  <si>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</si>
  <si>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</si>
  <si>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</si>
  <si>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</si>
  <si>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</si>
  <si>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</si>
  <si>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</si>
  <si>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</si>
  <si>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</si>
  <si>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</si>
  <si>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</si>
  <si>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</si>
  <si>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</si>
  <si>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</si>
  <si>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</si>
  <si>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</si>
  <si>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</si>
  <si>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</si>
  <si>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</si>
  <si>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</si>
  <si>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</si>
  <si>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</si>
  <si>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</si>
  <si>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</si>
  <si>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</si>
  <si>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</si>
  <si>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</si>
  <si>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</si>
  <si>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</si>
  <si>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</si>
  <si>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</si>
  <si>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</si>
  <si>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</si>
  <si>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</si>
  <si>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</si>
  <si>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</si>
  <si>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</si>
  <si>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</si>
  <si>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</si>
  <si>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</si>
  <si>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</si>
  <si>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</si>
  <si>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</si>
  <si>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</si>
  <si>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</si>
  <si>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</si>
  <si>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</si>
  <si>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</si>
  <si>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</si>
  <si>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</si>
  <si>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</si>
  <si>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</si>
  <si>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</si>
  <si>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</si>
  <si>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</si>
  <si>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</si>
  <si>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</si>
  <si>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</si>
  <si>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</si>
  <si>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</si>
  <si>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</si>
  <si>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</si>
  <si>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</si>
  <si>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</si>
  <si>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</si>
  <si>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</si>
  <si>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</si>
  <si>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</si>
  <si>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</si>
  <si>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</si>
  <si>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</si>
  <si>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</si>
  <si>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</si>
  <si>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</si>
  <si>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</si>
  <si>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</si>
  <si>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</si>
  <si>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</si>
  <si>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</si>
  <si>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</si>
  <si>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</si>
  <si>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</si>
  <si>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</si>
  <si>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</si>
  <si>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</si>
  <si>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</si>
  <si>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</si>
  <si>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</si>
  <si>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</si>
  <si>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</si>
  <si>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</si>
  <si>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</si>
  <si>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</si>
  <si>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</si>
  <si>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</si>
  <si>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</si>
  <si>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</si>
  <si>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</si>
  <si>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</si>
  <si>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</si>
  <si>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</si>
  <si>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</si>
  <si>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</si>
  <si>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</si>
  <si>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</si>
  <si>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</si>
  <si>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</si>
  <si>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</si>
  <si>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</si>
  <si>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</si>
  <si>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</si>
  <si>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</si>
  <si>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</si>
  <si>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</si>
  <si>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</si>
  <si>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</si>
  <si>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</si>
  <si>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</si>
  <si>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</si>
  <si>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</si>
  <si>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</si>
  <si>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</si>
  <si>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</si>
  <si>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</si>
  <si>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</si>
  <si>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</si>
  <si>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</si>
  <si>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</si>
  <si>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</si>
  <si>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</si>
  <si>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</si>
  <si>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</si>
  <si>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</si>
  <si>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</si>
  <si>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</si>
  <si>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</si>
  <si>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</si>
  <si>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</si>
  <si>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</si>
  <si>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</si>
  <si>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</si>
  <si>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</si>
  <si>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</si>
  <si>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</si>
  <si>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</si>
  <si>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</si>
  <si>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</si>
  <si>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</si>
  <si>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</si>
  <si>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</si>
  <si>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</si>
  <si>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</si>
  <si>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</si>
  <si>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</si>
  <si>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</si>
  <si>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</si>
  <si>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</si>
  <si>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</si>
  <si>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</si>
  <si>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</si>
  <si>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</si>
  <si>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</si>
  <si>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</si>
  <si>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</si>
  <si>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</si>
  <si>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</si>
  <si>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</si>
  <si>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</si>
  <si>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</si>
  <si>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</si>
  <si>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</si>
  <si>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</si>
  <si>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</si>
  <si>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</si>
  <si>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</si>
  <si>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</si>
  <si>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</si>
  <si>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</si>
  <si>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</si>
  <si>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</si>
  <si>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</si>
  <si>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</si>
  <si>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</si>
  <si>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</si>
  <si>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</si>
  <si>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</si>
  <si>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</si>
  <si>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</si>
  <si>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</si>
  <si>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</si>
  <si>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</si>
  <si>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</si>
  <si>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</si>
  <si>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</si>
  <si>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</si>
  <si>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</si>
  <si>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</si>
  <si>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</si>
  <si>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</si>
  <si>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</si>
  <si>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</si>
  <si>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</si>
  <si>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</si>
  <si>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</si>
  <si>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</si>
  <si>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</si>
  <si>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</si>
  <si>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</si>
  <si>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</si>
  <si>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</si>
  <si>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</si>
  <si>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</si>
  <si>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</si>
  <si>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</si>
  <si>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</si>
  <si>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</si>
  <si>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</si>
  <si>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</si>
  <si>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</si>
  <si>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</si>
  <si>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</si>
  <si>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</si>
  <si>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</si>
  <si>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</si>
  <si>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</si>
  <si>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</si>
  <si>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</si>
  <si>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</si>
  <si>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</si>
  <si>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</si>
  <si>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</si>
  <si>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</si>
  <si>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</si>
  <si>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</si>
  <si>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</si>
  <si>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</si>
  <si>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</si>
  <si>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</si>
  <si>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</si>
  <si>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</si>
  <si>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</si>
  <si>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</si>
  <si>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</si>
  <si>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</si>
  <si>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</si>
  <si>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</si>
  <si>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</si>
  <si>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</si>
  <si>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</si>
  <si>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</si>
  <si>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</si>
  <si>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</si>
  <si>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</si>
  <si>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</si>
  <si>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</si>
  <si>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</si>
  <si>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</si>
  <si>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</si>
  <si>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</si>
  <si>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</si>
  <si>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</si>
  <si>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</si>
  <si>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</si>
  <si>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</si>
  <si>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</si>
  <si>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</si>
  <si>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</si>
  <si>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</si>
  <si>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</si>
  <si>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</si>
  <si>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</si>
  <si>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</si>
  <si>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</si>
  <si>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</si>
  <si>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</si>
  <si>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</si>
  <si>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</si>
  <si>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</si>
  <si>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</si>
  <si>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</si>
  <si>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</si>
  <si>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</si>
  <si>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</si>
  <si>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</si>
  <si>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</si>
  <si>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</si>
  <si>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</si>
  <si>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</si>
  <si>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</si>
  <si>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</si>
  <si>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</si>
  <si>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</si>
  <si>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</si>
  <si>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</si>
  <si>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</si>
  <si>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</si>
  <si>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</si>
  <si>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</si>
  <si>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</si>
  <si>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</si>
  <si>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</si>
  <si>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</si>
  <si>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</si>
  <si>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</si>
  <si>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</si>
  <si>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</si>
  <si>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</si>
  <si>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</si>
  <si>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</si>
  <si>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</si>
  <si>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</si>
  <si>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</si>
  <si>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</si>
  <si>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</si>
  <si>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</si>
  <si>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</si>
  <si>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</si>
  <si>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</si>
  <si>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</si>
  <si>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</si>
  <si>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</si>
  <si>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</si>
  <si>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</si>
  <si>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</si>
  <si>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</si>
  <si>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</si>
  <si>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</si>
  <si>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</si>
  <si>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</si>
  <si>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</si>
  <si>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</si>
  <si>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</si>
  <si>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</si>
  <si>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</si>
  <si>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</si>
  <si>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</si>
  <si>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</si>
  <si>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</si>
  <si>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</si>
  <si>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</si>
  <si>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</si>
  <si>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</si>
  <si>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</si>
  <si>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</si>
  <si>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</si>
  <si>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</si>
  <si>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</si>
  <si>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</si>
  <si>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</si>
  <si>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</si>
  <si>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</si>
  <si>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</si>
  <si>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</si>
  <si>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</si>
  <si>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</si>
  <si>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</si>
  <si>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</si>
  <si>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</si>
  <si>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</si>
  <si>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</si>
  <si>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</si>
  <si>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</si>
  <si>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</si>
  <si>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</si>
  <si>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</si>
  <si>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</si>
  <si>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</si>
  <si>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</si>
  <si>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</si>
  <si>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</si>
  <si>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</si>
  <si>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</si>
  <si>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</si>
  <si>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</si>
  <si>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</si>
  <si>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</si>
  <si>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</si>
  <si>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</si>
  <si>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</si>
  <si>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</si>
  <si>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</si>
  <si>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</si>
  <si>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</si>
  <si>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</si>
  <si>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</si>
  <si>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</si>
  <si>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</si>
  <si>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</si>
  <si>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</si>
  <si>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</si>
  <si>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</si>
  <si>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</si>
  <si>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</si>
  <si>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</si>
  <si>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</si>
  <si>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</si>
  <si>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</si>
  <si>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</si>
  <si>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</si>
  <si>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</si>
  <si>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</si>
  <si>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</si>
  <si>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</si>
  <si>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</si>
  <si>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</si>
  <si>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</si>
  <si>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</si>
  <si>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</si>
  <si>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</si>
  <si>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</si>
  <si>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</si>
  <si>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</si>
  <si>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</si>
  <si>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</si>
  <si>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</si>
  <si>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</si>
  <si>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</si>
  <si>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</si>
  <si>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</si>
  <si>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</si>
  <si>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</si>
  <si>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</si>
  <si>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</si>
  <si>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</si>
  <si>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</si>
  <si>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</si>
  <si>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</si>
  <si>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</si>
  <si>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</si>
  <si>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</si>
  <si>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</si>
  <si>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</si>
  <si>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</si>
  <si>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</si>
  <si>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</si>
  <si>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</si>
  <si>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</si>
  <si>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</si>
  <si>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</si>
  <si>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</si>
  <si>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</si>
  <si>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</si>
  <si>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</si>
  <si>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</si>
  <si>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</si>
  <si>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</si>
  <si>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</si>
  <si>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</si>
  <si>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</si>
  <si>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</si>
  <si>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</si>
  <si>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</si>
  <si>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</si>
  <si>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</si>
  <si>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</si>
  <si>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</si>
  <si>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</si>
  <si>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</si>
  <si>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</si>
  <si>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</si>
  <si>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</si>
  <si>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</si>
  <si>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</si>
  <si>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</si>
  <si>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</si>
  <si>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</si>
  <si>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</si>
  <si>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</si>
  <si>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</si>
  <si>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</si>
  <si>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</si>
  <si>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</si>
  <si>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</si>
  <si>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</si>
  <si>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</si>
  <si>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</si>
  <si>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</si>
  <si>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</si>
  <si>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</si>
  <si>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</si>
  <si>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</si>
  <si>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</si>
  <si>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</si>
  <si>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</si>
  <si>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</si>
  <si>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</si>
  <si>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</si>
  <si>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</si>
  <si>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</si>
  <si>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</si>
  <si>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</si>
  <si>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</si>
  <si>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</si>
  <si>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</si>
  <si>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</si>
  <si>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</si>
  <si>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</si>
  <si>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</si>
  <si>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</si>
  <si>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</si>
  <si>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</si>
  <si>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</si>
  <si>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</si>
  <si>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</si>
  <si>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</si>
  <si>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</si>
  <si>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</si>
  <si>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</si>
  <si>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</si>
  <si>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</si>
  <si>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</si>
  <si>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</si>
  <si>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</si>
  <si>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</si>
  <si>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</si>
  <si>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</si>
  <si>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</si>
  <si>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</si>
  <si>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</si>
  <si>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</si>
  <si>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</si>
  <si>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</si>
  <si>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</si>
  <si>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</si>
  <si>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</si>
  <si>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</si>
  <si>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</si>
  <si>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</si>
  <si>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</si>
  <si>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</si>
  <si>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</si>
  <si>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</si>
  <si>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</si>
  <si>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</si>
  <si>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</si>
  <si>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</si>
  <si>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</si>
  <si>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</si>
  <si>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</si>
  <si>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</si>
  <si>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</si>
  <si>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</si>
  <si>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</si>
  <si>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</si>
  <si>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</si>
  <si>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</si>
  <si>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</si>
  <si>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</si>
  <si>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</si>
  <si>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</si>
  <si>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</si>
  <si>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</si>
  <si>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</si>
  <si>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</si>
  <si>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</si>
  <si>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</si>
  <si>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</si>
  <si>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</si>
  <si>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</si>
  <si>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</si>
  <si>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</si>
  <si>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</si>
  <si>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</si>
  <si>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</si>
  <si>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</si>
  <si>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</si>
  <si>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</si>
  <si>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</si>
  <si>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</si>
  <si>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</si>
  <si>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</si>
  <si>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</si>
  <si>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</si>
  <si>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</si>
  <si>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</si>
  <si>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</si>
  <si>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</si>
  <si>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</si>
  <si>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</si>
  <si>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</si>
  <si>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</si>
  <si>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</si>
  <si>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</si>
  <si>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</si>
  <si>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</si>
  <si>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</si>
  <si>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</si>
  <si>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</si>
  <si>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</si>
  <si>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</si>
  <si>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</si>
  <si>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</si>
  <si>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</si>
  <si>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</si>
  <si>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</si>
  <si>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</si>
  <si>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</si>
  <si>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</si>
  <si>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</si>
  <si>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</si>
  <si>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</si>
  <si>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</si>
  <si>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</si>
  <si>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</si>
  <si>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</si>
  <si>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</si>
  <si>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</si>
  <si>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</si>
  <si>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</si>
  <si>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</si>
  <si>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</si>
  <si>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</si>
  <si>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</si>
  <si>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</si>
  <si>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</si>
  <si>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</si>
  <si>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</si>
  <si>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</si>
  <si>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</si>
  <si>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</si>
  <si>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</si>
  <si>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</si>
  <si>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</si>
  <si>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</si>
  <si>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</si>
  <si>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</si>
  <si>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</si>
  <si>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</si>
  <si>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</si>
  <si>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</si>
  <si>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</si>
  <si>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</si>
  <si>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</si>
  <si>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</si>
  <si>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</si>
  <si>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</si>
  <si>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</si>
  <si>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</si>
  <si>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</si>
  <si>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</si>
  <si>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</si>
  <si>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</si>
  <si>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</si>
  <si>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</si>
  <si>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</si>
  <si>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</si>
  <si>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</si>
  <si>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</si>
  <si>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</si>
  <si>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</si>
  <si>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</si>
  <si>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</si>
  <si>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</si>
  <si>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</si>
  <si>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</si>
  <si>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</si>
  <si>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</si>
  <si>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</si>
  <si>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</si>
  <si>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</si>
  <si>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</si>
  <si>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</si>
  <si>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</si>
  <si>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</si>
  <si>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</si>
  <si>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</si>
  <si>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</si>
  <si>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</si>
  <si>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</si>
  <si>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</si>
  <si>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</si>
  <si>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</si>
  <si>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</si>
  <si>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</si>
  <si>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</si>
  <si>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</si>
  <si>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</si>
  <si>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</si>
  <si>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</si>
  <si>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</si>
  <si>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</si>
  <si>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</si>
  <si>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</si>
  <si>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</si>
  <si>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</si>
  <si>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</si>
  <si>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</si>
  <si>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</si>
  <si>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</si>
  <si>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</si>
  <si>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</si>
  <si>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</si>
  <si>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</si>
  <si>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</si>
  <si>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</si>
  <si>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</si>
  <si>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</si>
  <si>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</si>
  <si>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</si>
  <si>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</si>
  <si>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</si>
  <si>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</si>
  <si>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</si>
  <si>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</si>
  <si>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</si>
  <si>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</si>
  <si>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</si>
  <si>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</si>
  <si>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</si>
  <si>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</si>
  <si>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</si>
  <si>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</si>
  <si>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</si>
  <si>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</si>
  <si>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</si>
  <si>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</si>
  <si>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</si>
  <si>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</si>
  <si>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</si>
  <si>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</si>
  <si>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</si>
  <si>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</si>
  <si>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</si>
  <si>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</si>
  <si>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</si>
  <si>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</si>
  <si>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</si>
  <si>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</si>
  <si>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</si>
  <si>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</si>
  <si>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</si>
  <si>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</si>
  <si>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</si>
  <si>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</si>
  <si>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</si>
  <si>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</si>
  <si>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</si>
  <si>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</si>
  <si>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</si>
  <si>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</si>
  <si>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</si>
  <si>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</si>
  <si>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</si>
  <si>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</si>
  <si>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</si>
  <si>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</si>
  <si>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</si>
  <si>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</si>
  <si>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</si>
  <si>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</si>
  <si>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</si>
  <si>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</si>
  <si>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</si>
  <si>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</si>
  <si>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</si>
  <si>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</si>
  <si>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</si>
  <si>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</si>
  <si>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</si>
  <si>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</si>
  <si>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</si>
  <si>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</si>
  <si>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</si>
  <si>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</si>
  <si>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</si>
  <si>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</si>
  <si>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</si>
  <si>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</si>
  <si>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</si>
  <si>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</si>
  <si>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</si>
  <si>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</si>
  <si>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</si>
  <si>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</si>
  <si>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</si>
  <si>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</si>
  <si>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</si>
  <si>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</si>
  <si>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</si>
  <si>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</si>
  <si>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</si>
  <si>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</si>
  <si>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</si>
  <si>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</si>
  <si>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</si>
  <si>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</si>
  <si>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</si>
  <si>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</si>
  <si>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</si>
  <si>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</si>
  <si>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</si>
  <si>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</si>
  <si>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</si>
  <si>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</si>
  <si>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</si>
  <si>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</si>
  <si>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</si>
  <si>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</si>
  <si>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</si>
  <si>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</si>
  <si>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</si>
  <si>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</si>
  <si>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</si>
  <si>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</si>
  <si>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</si>
  <si>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</si>
  <si>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</si>
  <si>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</si>
  <si>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</si>
  <si>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</si>
  <si>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</si>
  <si>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</si>
  <si>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</si>
  <si>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</si>
  <si>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</si>
  <si>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</si>
  <si>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</si>
  <si>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</si>
  <si>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</si>
  <si>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</si>
  <si>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</si>
  <si>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</si>
  <si>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</si>
  <si>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</si>
  <si>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</si>
  <si>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</si>
  <si>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</si>
  <si>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</si>
  <si>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</si>
  <si>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</si>
  <si>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</si>
  <si>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</si>
  <si>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</si>
  <si>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</si>
  <si>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</si>
  <si>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</si>
  <si>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</si>
  <si>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</si>
  <si>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</si>
  <si>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</si>
  <si>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</si>
  <si>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</si>
  <si>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</si>
  <si>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</si>
  <si>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</si>
  <si>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</si>
  <si>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</si>
  <si>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</si>
  <si>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</si>
  <si>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</si>
  <si>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</si>
  <si>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</si>
  <si>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</si>
  <si>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</si>
  <si>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</si>
  <si>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</si>
  <si>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</si>
  <si>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</si>
  <si>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</si>
  <si>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</si>
  <si>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</si>
  <si>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</si>
  <si>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</si>
  <si>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</si>
  <si>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</si>
  <si>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</si>
  <si>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</si>
  <si>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</si>
  <si>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</si>
  <si>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</si>
  <si>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</si>
  <si>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</si>
  <si>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</si>
  <si>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</si>
  <si>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</si>
  <si>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</si>
  <si>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</si>
  <si>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</si>
  <si>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</si>
  <si>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</si>
  <si>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</si>
  <si>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</si>
  <si>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</si>
  <si>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</si>
  <si>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</si>
  <si>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</si>
  <si>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</si>
  <si>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</si>
  <si>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</si>
  <si>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</si>
  <si>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</si>
  <si>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</si>
  <si>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</si>
  <si>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</si>
  <si>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</si>
  <si>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</si>
  <si>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</si>
  <si>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</si>
  <si>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</si>
  <si>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</si>
  <si>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</si>
  <si>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</si>
  <si>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</si>
  <si>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</si>
  <si>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</si>
  <si>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</si>
  <si>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</si>
  <si>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</si>
  <si>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</si>
  <si>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</si>
  <si>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</si>
  <si>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</si>
  <si>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</si>
  <si>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</si>
  <si>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</si>
  <si>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</si>
  <si>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</si>
  <si>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</si>
  <si>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</si>
  <si>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</si>
  <si>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</si>
  <si>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</si>
  <si>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</si>
  <si>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</si>
  <si>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</si>
  <si>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</si>
  <si>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</si>
  <si>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</si>
  <si>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</si>
  <si>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</si>
  <si>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</si>
  <si>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</si>
  <si>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</si>
  <si>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</si>
  <si>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</si>
  <si>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</si>
  <si>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</si>
  <si>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</si>
  <si>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</si>
  <si>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</si>
  <si>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</si>
  <si>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</si>
  <si>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</si>
  <si>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</si>
  <si>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</si>
  <si>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</si>
  <si>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</si>
  <si>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</si>
  <si>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</si>
  <si>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</si>
  <si>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</si>
  <si>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</si>
  <si>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</si>
  <si>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</si>
  <si>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</si>
  <si>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</si>
  <si>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</si>
  <si>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</si>
  <si>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</si>
  <si>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</si>
  <si>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</si>
  <si>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</si>
  <si>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</si>
  <si>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</si>
  <si>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</si>
  <si>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</si>
  <si>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</si>
  <si>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</si>
  <si>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</si>
  <si>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</si>
  <si>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</si>
  <si>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</si>
  <si>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</si>
  <si>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</si>
  <si>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</si>
  <si>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</si>
  <si>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</si>
  <si>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</si>
  <si>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</si>
  <si>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</si>
  <si>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</si>
  <si>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</si>
  <si>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</si>
  <si>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</si>
  <si>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</si>
  <si>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</si>
  <si>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</si>
  <si>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</si>
  <si>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</si>
  <si>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</si>
  <si>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</si>
  <si>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</si>
  <si>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</si>
  <si>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</si>
  <si>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</si>
  <si>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</si>
  <si>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</si>
  <si>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</si>
  <si>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</si>
  <si>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</si>
  <si>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</si>
  <si>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</si>
  <si>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</si>
  <si>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</si>
  <si>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</si>
  <si>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</si>
  <si>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</si>
  <si>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</si>
  <si>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</si>
  <si>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</si>
  <si>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</si>
  <si>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</si>
  <si>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</si>
  <si>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</si>
  <si>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</si>
  <si>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</si>
  <si>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</si>
  <si>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</si>
  <si>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</si>
  <si>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</si>
  <si>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</si>
  <si>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</si>
  <si>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</si>
  <si>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</si>
  <si>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</si>
  <si>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</si>
  <si>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</si>
  <si>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</si>
  <si>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</si>
  <si>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</si>
  <si>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</si>
  <si>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</si>
  <si>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</si>
  <si>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</si>
  <si>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</si>
  <si>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</si>
  <si>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</si>
  <si>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</si>
  <si>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</si>
  <si>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</si>
  <si>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</si>
  <si>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</si>
  <si>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</si>
  <si>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</si>
  <si>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</si>
  <si>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</si>
  <si>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</si>
  <si>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</si>
  <si>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</si>
  <si>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</si>
  <si>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</si>
  <si>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</si>
  <si>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</si>
  <si>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</si>
  <si>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</si>
  <si>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</si>
  <si>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</si>
  <si>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</si>
  <si>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</si>
  <si>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</si>
  <si>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</si>
  <si>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</si>
  <si>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</si>
  <si>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</si>
  <si>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</si>
  <si>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</si>
  <si>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</si>
  <si>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</si>
  <si>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</si>
  <si>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</si>
  <si>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</si>
  <si>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</si>
  <si>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</si>
  <si>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</si>
  <si>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</si>
  <si>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</si>
  <si>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</si>
  <si>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</si>
  <si>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</si>
  <si>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</si>
  <si>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</si>
  <si>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</si>
  <si>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</si>
  <si>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</si>
  <si>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</si>
  <si>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</si>
  <si>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</si>
  <si>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</si>
  <si>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</si>
  <si>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</si>
  <si>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</si>
  <si>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</si>
  <si>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</si>
  <si>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</si>
  <si>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</si>
  <si>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</si>
  <si>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</si>
  <si>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</si>
  <si>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</si>
  <si>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</si>
  <si>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</si>
  <si>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</si>
  <si>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</si>
  <si>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</si>
  <si>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</si>
  <si>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</si>
  <si>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</si>
  <si>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</si>
  <si>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</si>
  <si>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</si>
  <si>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</si>
  <si>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</si>
  <si>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</si>
  <si>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</si>
  <si>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</si>
  <si>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</si>
  <si>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</si>
  <si>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</si>
  <si>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</si>
  <si>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</si>
  <si>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</si>
  <si>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</si>
  <si>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</si>
  <si>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</si>
  <si>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</si>
  <si>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</si>
  <si>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</si>
  <si>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</si>
  <si>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</si>
  <si>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</si>
  <si>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</si>
  <si>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</si>
  <si>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</si>
  <si>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</si>
  <si>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</si>
  <si>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</si>
  <si>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</si>
  <si>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</si>
  <si>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</si>
  <si>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</si>
  <si>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</si>
  <si>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</si>
  <si>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</si>
  <si>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</si>
  <si>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</si>
  <si>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</si>
  <si>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</si>
  <si>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</si>
  <si>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</si>
  <si>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</si>
  <si>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</si>
  <si>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</si>
  <si>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</si>
  <si>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</si>
  <si>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</si>
  <si>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</si>
  <si>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</si>
  <si>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</si>
  <si>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</si>
  <si>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</si>
  <si>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</si>
  <si>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</si>
  <si>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</si>
  <si>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</si>
  <si>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</si>
  <si>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</si>
  <si>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</si>
  <si>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</si>
  <si>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</si>
  <si>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</si>
  <si>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</si>
  <si>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</si>
  <si>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</si>
  <si>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</si>
  <si>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</si>
  <si>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</si>
  <si>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</si>
  <si>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</si>
  <si>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</si>
  <si>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</si>
  <si>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</si>
  <si>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</si>
  <si>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</si>
  <si>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</si>
  <si>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</si>
  <si>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</si>
  <si>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</si>
  <si>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</si>
  <si>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</si>
  <si>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</si>
  <si>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</si>
  <si>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</si>
  <si>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</si>
  <si>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</si>
  <si>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</si>
  <si>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</si>
  <si>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</si>
  <si>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</si>
  <si>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</si>
  <si>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</si>
  <si>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</si>
  <si>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</si>
  <si>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</si>
  <si>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</si>
  <si>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</si>
  <si>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</si>
  <si>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</si>
  <si>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</si>
  <si>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</si>
  <si>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</si>
  <si>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</si>
  <si>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</si>
  <si>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</si>
  <si>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</si>
  <si>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</si>
  <si>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</si>
  <si>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</si>
  <si>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</si>
  <si>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</si>
  <si>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</si>
  <si>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</si>
  <si>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</si>
  <si>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</si>
  <si>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</si>
  <si>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</si>
  <si>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</si>
  <si>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</si>
  <si>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</si>
  <si>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</si>
  <si>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</si>
  <si>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</si>
  <si>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</si>
  <si>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</si>
  <si>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</si>
  <si>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</si>
  <si>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</si>
  <si>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</si>
  <si>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</si>
  <si>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</si>
  <si>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</si>
  <si>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</si>
  <si>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</si>
  <si>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</si>
  <si>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</si>
  <si>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</si>
  <si>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</si>
  <si>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</si>
  <si>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</si>
  <si>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</si>
  <si>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</si>
  <si>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</si>
  <si>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</si>
  <si>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</si>
  <si>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</si>
  <si>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</si>
  <si>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</si>
  <si>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</si>
  <si>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</si>
  <si>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</si>
  <si>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</si>
  <si>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</si>
  <si>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</si>
  <si>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</si>
  <si>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</si>
  <si>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</si>
  <si>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</si>
  <si>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</si>
  <si>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</si>
  <si>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</si>
  <si>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</si>
  <si>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</si>
  <si>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</si>
  <si>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</si>
  <si>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</si>
  <si>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</si>
  <si>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</si>
  <si>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</si>
  <si>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</si>
  <si>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</si>
  <si>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</si>
  <si>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</si>
  <si>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</si>
  <si>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</si>
  <si>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</si>
  <si>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</si>
  <si>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</si>
  <si>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</si>
  <si>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</si>
  <si>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</si>
  <si>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</si>
  <si>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</si>
  <si>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</si>
  <si>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</si>
  <si>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</si>
  <si>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</si>
  <si>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</si>
  <si>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</si>
  <si>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</si>
  <si>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</si>
  <si>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</si>
  <si>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</si>
  <si>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</si>
  <si>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</si>
  <si>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</si>
  <si>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</si>
  <si>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</si>
  <si>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</si>
  <si>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</si>
  <si>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</si>
  <si>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</si>
  <si>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</si>
  <si>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</si>
  <si>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</si>
  <si>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</si>
  <si>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</si>
  <si>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</si>
  <si>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</si>
  <si>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</si>
  <si>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</si>
  <si>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</si>
  <si>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</si>
  <si>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</si>
  <si>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</si>
  <si>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</si>
  <si>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</si>
  <si>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</si>
  <si>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</si>
  <si>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</si>
  <si>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</si>
  <si>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</si>
  <si>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</si>
  <si>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</si>
  <si>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</si>
  <si>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</si>
  <si>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</si>
  <si>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</si>
  <si>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</si>
  <si>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</si>
  <si>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</si>
  <si>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</si>
  <si>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</si>
  <si>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</si>
  <si>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</si>
  <si>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</si>
  <si>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</si>
  <si>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</si>
  <si>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</si>
  <si>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</si>
  <si>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</si>
  <si>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</si>
  <si>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</si>
  <si>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</si>
  <si>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</si>
  <si>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</si>
  <si>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</si>
  <si>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</si>
  <si>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</si>
  <si>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</si>
  <si>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</si>
  <si>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</si>
  <si>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</si>
  <si>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</si>
  <si>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</si>
  <si>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</si>
  <si>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</si>
  <si>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</si>
  <si>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</si>
  <si>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</si>
  <si>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</si>
  <si>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</si>
  <si>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</si>
  <si>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</si>
  <si>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</si>
  <si>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</si>
  <si>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</si>
  <si>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</si>
  <si>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</si>
  <si>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</si>
  <si>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</si>
  <si>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</si>
  <si>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</si>
  <si>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</si>
  <si>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</si>
  <si>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</si>
  <si>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</si>
  <si>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</si>
  <si>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</si>
  <si>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</si>
  <si>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</si>
  <si>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</si>
  <si>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</si>
  <si>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</si>
  <si>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</si>
  <si>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</si>
  <si>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</si>
  <si>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</si>
  <si>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</si>
  <si>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</si>
  <si>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</si>
  <si>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</si>
  <si>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</si>
  <si>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</si>
  <si>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</si>
  <si>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</si>
  <si>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</si>
  <si>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</si>
  <si>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</si>
  <si>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</si>
  <si>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</si>
  <si>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</si>
  <si>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</si>
  <si>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</si>
  <si>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</si>
  <si>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</si>
  <si>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</si>
  <si>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</si>
  <si>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</si>
  <si>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</si>
  <si>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</si>
  <si>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</si>
  <si>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</si>
  <si>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</si>
  <si>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</si>
  <si>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</si>
  <si>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</si>
  <si>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</si>
  <si>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</si>
  <si>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</si>
  <si>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</si>
  <si>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</si>
  <si>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</si>
  <si>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</si>
  <si>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</si>
  <si>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</si>
  <si>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</si>
  <si>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</si>
  <si>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</si>
  <si>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</si>
  <si>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</si>
  <si>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</si>
  <si>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</si>
  <si>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</si>
  <si>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</si>
  <si>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</si>
  <si>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</si>
  <si>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</si>
  <si>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</si>
  <si>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</si>
  <si>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</si>
  <si>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</si>
  <si>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</si>
  <si>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</si>
  <si>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</si>
  <si>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</si>
  <si>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</si>
  <si>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</si>
  <si>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</si>
  <si>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</si>
  <si>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</si>
  <si>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</si>
  <si>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</si>
  <si>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</si>
  <si>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</si>
  <si>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</si>
  <si>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</si>
  <si>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</si>
  <si>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</si>
  <si>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</si>
  <si>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</si>
  <si>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</si>
  <si>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</si>
  <si>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</si>
  <si>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</si>
  <si>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</si>
  <si>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</si>
  <si>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</si>
  <si>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</si>
  <si>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</si>
  <si>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</si>
  <si>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</si>
  <si>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</si>
  <si>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</si>
  <si>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</si>
  <si>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</si>
  <si>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</si>
  <si>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</si>
  <si>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</si>
  <si>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</si>
  <si>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</si>
  <si>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</si>
  <si>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</si>
  <si>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</si>
  <si>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</si>
  <si>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</si>
  <si>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</si>
  <si>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</si>
  <si>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</si>
  <si>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</si>
  <si>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</si>
  <si>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</si>
  <si>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</si>
  <si>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</si>
  <si>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</si>
  <si>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</si>
  <si>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</si>
  <si>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</si>
  <si>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</si>
  <si>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</si>
  <si>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</si>
  <si>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</si>
  <si>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</si>
  <si>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</si>
  <si>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</si>
  <si>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</si>
  <si>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</si>
  <si>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</si>
  <si>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</si>
  <si>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</si>
  <si>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</si>
  <si>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</si>
  <si>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</si>
  <si>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</si>
  <si>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</si>
  <si>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</si>
  <si>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</si>
  <si>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</si>
  <si>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</si>
  <si>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</si>
  <si>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</si>
  <si>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</si>
  <si>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</si>
  <si>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</si>
  <si>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</si>
  <si>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</si>
  <si>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</si>
  <si>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</si>
  <si>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</si>
  <si>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</si>
  <si>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</si>
  <si>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</si>
  <si>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</si>
  <si>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</si>
  <si>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</si>
  <si>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</si>
  <si>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</si>
  <si>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</si>
  <si>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</si>
  <si>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</si>
  <si>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</si>
  <si>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</si>
  <si>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</si>
  <si>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</si>
  <si>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</si>
  <si>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</si>
  <si>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</si>
  <si>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</si>
  <si>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</si>
  <si>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</si>
  <si>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</si>
  <si>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</si>
  <si>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</si>
  <si>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</si>
  <si>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</si>
  <si>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</si>
  <si>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</si>
  <si>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</si>
  <si>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</si>
  <si>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</si>
  <si>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</si>
  <si>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</si>
  <si>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</si>
  <si>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</si>
  <si>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</si>
  <si>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</si>
  <si>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</si>
  <si>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</si>
  <si>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</si>
  <si>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</si>
  <si>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</si>
  <si>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</si>
  <si>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</si>
  <si>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</si>
  <si>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</si>
  <si>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</si>
  <si>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</si>
  <si>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</si>
  <si>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</si>
  <si>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</si>
  <si>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</si>
  <si>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</si>
  <si>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</si>
  <si>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</si>
  <si>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</si>
  <si>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</si>
  <si>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</si>
  <si>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</si>
  <si>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</si>
  <si>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</si>
  <si>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</si>
  <si>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</si>
  <si>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</si>
  <si>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</si>
  <si>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</si>
  <si>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</si>
  <si>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</si>
  <si>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</si>
  <si>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</si>
  <si>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</si>
  <si>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</si>
  <si>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</si>
  <si>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</si>
  <si>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</si>
  <si>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</si>
  <si>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</si>
  <si>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</si>
  <si>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</si>
  <si>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</si>
  <si>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</si>
  <si>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</si>
  <si>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</si>
  <si>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</si>
  <si>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</si>
  <si>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</si>
  <si>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</si>
  <si>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</si>
  <si>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</si>
  <si>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</si>
  <si>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</si>
  <si>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</si>
  <si>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</si>
  <si>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</si>
  <si>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</si>
  <si>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</si>
  <si>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</si>
  <si>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</si>
  <si>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</si>
  <si>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</si>
  <si>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</si>
  <si>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</si>
  <si>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</si>
  <si>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</si>
  <si>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</si>
  <si>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</si>
  <si>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</si>
  <si>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</si>
  <si>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</si>
  <si>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</si>
  <si>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</si>
  <si>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</si>
  <si>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</si>
  <si>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</si>
  <si>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</si>
  <si>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</si>
  <si>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</si>
  <si>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</si>
  <si>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</si>
  <si>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</si>
  <si>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</si>
  <si>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</si>
  <si>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</si>
  <si>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</si>
  <si>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</si>
  <si>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</si>
  <si>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</si>
  <si>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</si>
  <si>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</si>
  <si>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</si>
  <si>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</si>
  <si>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</si>
  <si>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</si>
  <si>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</si>
  <si>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</si>
  <si>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</si>
  <si>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</si>
  <si>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</si>
  <si>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</si>
  <si>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</si>
  <si>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</si>
  <si>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</si>
  <si>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</si>
  <si>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</si>
  <si>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</si>
  <si>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</si>
  <si>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</si>
  <si>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</si>
  <si>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</si>
  <si>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</si>
  <si>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</si>
  <si>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</si>
  <si>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</si>
  <si>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</si>
  <si>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</si>
  <si>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</si>
  <si>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</si>
  <si>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</si>
  <si>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</si>
  <si>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</si>
  <si>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</si>
  <si>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</si>
  <si>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</si>
  <si>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</si>
  <si>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</si>
  <si>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</si>
  <si>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</si>
  <si>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</si>
  <si>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</si>
  <si>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</si>
  <si>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</si>
  <si>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</si>
  <si>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</si>
  <si>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</si>
  <si>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</si>
  <si>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</si>
  <si>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</si>
  <si>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</si>
  <si>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</si>
  <si>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</si>
  <si>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</si>
  <si>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</si>
  <si>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</si>
  <si>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</si>
  <si>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</si>
  <si>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</si>
  <si>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</si>
  <si>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</si>
  <si>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</si>
  <si>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</si>
  <si>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</si>
  <si>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</si>
  <si>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</si>
  <si>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</si>
  <si>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</si>
  <si>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</si>
  <si>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</si>
  <si>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</si>
  <si>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</si>
  <si>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</si>
  <si>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</si>
  <si>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</si>
  <si>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</si>
  <si>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</si>
  <si>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</si>
  <si>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</si>
  <si>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</si>
  <si>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</si>
  <si>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</si>
  <si>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</si>
  <si>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</si>
  <si>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</si>
  <si>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</si>
  <si>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</si>
  <si>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</si>
  <si>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</si>
  <si>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</si>
  <si>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</si>
  <si>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</si>
  <si>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</si>
  <si>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</si>
  <si>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PCM-20251124-00001048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</si>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</sst>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322.62203020833113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11069</v>
      </c>
      <c r="E3" s="136"/>
      <c r="F3" s="137"/>
      <c r="G3" s="138">
        <f ca="1">IFERROR(NOW()-F3,"-")</f>
        <v>45985.570456134257</v>
      </c>
      <c r="H3" s="137">
        <v>45985.563703703701</v>
      </c>
      <c r="I3" s="135" t="str">
        <f>IFERROR(VLOOKUP(D3,DB!A:F,6,0),"")</f>
        <v>SCECO</v>
      </c>
      <c r="J3" s="135" t="str">
        <f>IFERROR(VLOOKUP(D3,DB!A:G,7,0),"")</f>
        <v>Dead</v>
      </c>
      <c r="K3" s="139" t="s">
        <v>39024</v>
      </c>
      <c r="L3" s="140" t="str">
        <f>IFERROR(VLOOKUP(D3,DB!A:I,9,0),"")</f>
        <v>Latis</v>
      </c>
    </row>
    <row r="4" spans="1:15" ht="15" customHeight="1">
      <c r="A4" s="134"/>
      <c r="B4" s="135" t="str">
        <f>IFERROR(VLOOKUP(D4,DB!A:K,11,0),"")</f>
        <v/>
      </c>
      <c r="C4" s="135"/>
      <c r="D4" s="127"/>
      <c r="E4" s="136"/>
      <c r="F4" s="137"/>
      <c r="G4" s="138">
        <f ca="1">IFERROR(NOW()-F4,"-")</f>
        <v>45985.570456134257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45985.570456134257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45985.570456134257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45985.570456134257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45985.570456134257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45985.570456134257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45985.570456134257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45985.570456134257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45985.570456134257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45985.570456134257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45985.570456134257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45985.570456134257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45985.570456134257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45985.570456134257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45985.570456134257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45985.570456134257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45985.570456134257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45985.570456134257</v>
      </c>
      <c r="H21" s="137"/>
      <c r="I21" s="135" t="str">
        <f>IFERROR(VLOOKUP(D21,DB!A:F,6,0),"")</f>
        <v/>
      </c>
      <c r="J21" s="135" t="str">
        <f>IFERROR(VLOOKUP(D21,DB!A:G,7,0),"")</f>
        <v/>
      </c>
      <c r="K21" s="139"/>
      <c r="L21" s="140" t="str">
        <f>IFERROR(VLOOKUP(D21,DB!A:I,9,0),"")</f>
        <v/>
      </c>
    </row>
    <row r="22" spans="1:12" ht="15" customHeight="1">
      <c r="A22" s="141"/>
      <c r="B22" s="128" t="str">
        <f>IFERROR(VLOOKUP(D22,DB!A:K,11,0),"")</f>
        <v/>
      </c>
      <c r="C22" s="128"/>
      <c r="D22" s="142"/>
      <c r="E22" s="129"/>
      <c r="F22" s="130"/>
      <c r="G22" s="131">
        <f ca="1">IFERROR(NOW()-F22,"-")</f>
        <v>45985.570456134257</v>
      </c>
      <c r="H22" s="130"/>
      <c r="I22" s="128" t="str">
        <f>IFERROR(VLOOKUP(D22,DB!A:F,6,0),"")</f>
        <v/>
      </c>
      <c r="J22" s="128" t="str">
        <f>IFERROR(VLOOKUP(D22,DB!A:G,7,0),"")</f>
        <v/>
      </c>
      <c r="K22" s="132"/>
      <c r="L22" s="133" t="str">
        <f>IFERROR(VLOOKUP(D22,DB!A:I,9,0),"")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160.57061817129579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1.1830371527757961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39109</v>
      </c>
      <c r="B5" s="18" t="str">
        <f>IFERROR(VLOOKUP(D5,DB!A:K,11,0),"")</f>
        <v>R2</v>
      </c>
      <c r="C5" s="18">
        <v>2</v>
      </c>
      <c r="D5" s="18" t="s">
        <v>23716</v>
      </c>
      <c r="E5" s="102" t="s">
        <v>39102</v>
      </c>
      <c r="F5" s="103">
        <v>45985.51122685185</v>
      </c>
      <c r="G5" s="104">
        <f ca="1">IFERROR(NOW()-F5,"-")</f>
        <v>5.9229282407613937E-2</v>
      </c>
      <c r="H5" s="151" t="s">
        <v>39110</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6</v>
      </c>
      <c r="D6" s="18" t="s">
        <v>38851</v>
      </c>
      <c r="E6" s="102" t="s">
        <v>39102</v>
      </c>
      <c r="F6" s="151">
        <v>45985.512511574074</v>
      </c>
      <c r="G6" s="104">
        <f ca="1">IFERROR(NOW()-F6,"-")</f>
        <v>5.7944560183386784E-2</v>
      </c>
      <c r="H6" s="151" t="s">
        <v>39113</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39116</v>
      </c>
      <c r="E7" s="102" t="s">
        <v>39021</v>
      </c>
      <c r="F7" s="103"/>
      <c r="G7" s="104">
        <f ca="1">IFERROR(NOW()-F7,"-")</f>
        <v>45985.570456134257</v>
      </c>
      <c r="H7" s="151"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39119</v>
      </c>
      <c r="B8" s="18" t="str">
        <f>IFERROR(VLOOKUP(D8,DB!A:K,11,0),"")</f>
        <v>R2</v>
      </c>
      <c r="C8" s="18">
        <v>4</v>
      </c>
      <c r="D8" s="18" t="s">
        <v>39120</v>
      </c>
      <c r="E8" s="102" t="s">
        <v>39102</v>
      </c>
      <c r="F8" s="151">
        <v>45985.541909722226</v>
      </c>
      <c r="G8" s="104">
        <f ca="1">IFERROR(NOW()-F8,"-")</f>
        <v>2.8546412031573709E-2</v>
      </c>
      <c r="H8" s="151" t="s">
        <v>39117</v>
      </c>
      <c r="I8" s="18" t="str">
        <f>IFERROR(VLOOKUP(D8,DB!A:F,6,0),"")</f>
        <v>SCECO</v>
      </c>
      <c r="J8" s="18" t="str">
        <f>IFERROR(VLOOKUP(D8,DB!A:G,7,0),"")</f>
        <v>Vandalized+Vandalized</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45985.570456134257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45985.570456134257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45985.570456134257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45985.570456134257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22597</v>
      </c>
      <c r="E13" s="102"/>
      <c r="F13" s="103"/>
      <c r="G13" s="104">
        <f ca="1">IFERROR(NOW()-F13,"-")</f>
        <v>45985.570456134257</v>
      </c>
      <c r="H13" s="103"/>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45985.570456134257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45985.570456134257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45985.570456134257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45985.570456134257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45985.570456134257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45985.570456134257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45985.570456134257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45985.570456134257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45985.570456134257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45985.570456134257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45985.570456134257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45985.570456134257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45985.570456134257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45985.570456134257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45985.570456134257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45985.570456134257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45985.570456134257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45985.570456134257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45985.570456134257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45985.570456134257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45985.570456134257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45985.570456134257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45985.570456134257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45985.570456134257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45985.570456134257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45985.570456134257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45985.570456134257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45985.570456134257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45985.570456134257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45985.570456134257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45985.570456134257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45985.570456134257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45985.570456134257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45985.570456134257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45985.570456134257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45985.570456134257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45985.570456134257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45985.570456134257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45985.570456134257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45985.570456134257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45985.570456134257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45985.570456134257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45985.570456134257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45985.570456134257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45985.570456134257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45985.570456134257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45985.570456134257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45985.570456134257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45985.570456134257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45985.570456134257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45985.570456134257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45985.570456134257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45985.570456134257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45985.570456134257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45985.570456134257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45985.570456134257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45985.570456134257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45985.570456134257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45985.570456134257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45985.570456134257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45985.570456134257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45985.570456134257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45985.570456134257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45985.570456134257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45985.570456134257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45985.570456134257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45985.570456134257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45985.570456134257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45985.570456134257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45985.570456134257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45985.570456134257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45985.570456134257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45985.570456134257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45985.570456134257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45985.570456134257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45985.570456134257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45985.570456134257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45985.570456134257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45985.570456134257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45985.570456134257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45985.570456134257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45985.570456134257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45985.570456134257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45985.570456134257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45985.570456134257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45985.570456134257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45985.570456134257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45985.570456134257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45985.570456134257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45985.570456134257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45985.570456134257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45985.570456134257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45985.570456134257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45985.570456134257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45985.570456134257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45985.570456134257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45985.570456134257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45985.570456134257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45985.570456134257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45985.570456134257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45985.570456134257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45985.570456134257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45985.570456134257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45985.570456134257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45985.570456134257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45985.570456134257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45985.570456134257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45985.570456134257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45985.570456134257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45985.570456134257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45985.570456134257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45985.570456134257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45985.570456134257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45985.570456134257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45985.570456134257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45985.570456134257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45985.570456134257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45985.570456134257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45985.570456134257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45985.570456134257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45985.570456134257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45985.570456134257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45985.570456134257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45985.570456134257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45985.570456134257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45985.570456134257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45985.570456134257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45985.570456134257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45985.570456134257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45985.570456134257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45985.570456134257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45985.570456134257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45985.570456134257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45985.570456134257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45985.570456134257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45985.570456134257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45985.570456134257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45985.570456134257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45985.570456134257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45985.570456134257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45985.570456134257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45985.570456134257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45985.570456134257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45985.570456134257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45985.570456134257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45985.570456134257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45985.570456134257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45985.570456134257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45985.570456134257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45985.570456134257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45985.570456134257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45985.570456134257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45985.570456134257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45985.570456134257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45985.570456134257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45985.570456134257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45985.570456134257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45985.570456134257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45985.570456134257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45985.570456134257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45985.570456134257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45985.570456134257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45985.570456134257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45985.570456134257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45985.570456134257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45985.570456134257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45985.570456134257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45985.570456134257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45985.570456134257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45985.570456134257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45985.570456134257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45985.570456134257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45985.570456134257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45985.570456134257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45985.570456134257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45985.570456134257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45985.570456134257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45985.570456134257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45985.570456134257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45985.570456134257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45985.570456134257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45985.570456134257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45985.570456134257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45985.570456134257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45985.570456134257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45985.570456134257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45985.570456134257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45985.570456134257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45985.570456134257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45985.570456134257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45985.570456134257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45985.570456134257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45985.570456134257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45985.570456134257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45985.570456134257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45985.570456134257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45985.570456134257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45985.570456134257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45985.570456134257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45985.570456134257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45985.570456134257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45985.570456134257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45985.570456134257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45985.570456134257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45985.570456134257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45985.570456134257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45985.570456134257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45985.570456134257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45985.570456134257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45985.570456134257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45985.570456134257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45985.570456134257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45985.570456134257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45985.570456134257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45985.570456134257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45985.570456134257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45985.570456134257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45985.570456134257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45985.570456134257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45985.570456134257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45985.570456134257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45985.570456134257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45985.570456134257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45985.570456134257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45985.570456134257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45985.570456134257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45985.570456134257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45985.570456134257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45985.570456134257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45985.570456134257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45985.570456134257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45985.570456134257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45985.570456134257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45985.570456134257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45985.570456134257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45985.570456134257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45985.570456134257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45985.570456134257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45985.570456134257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45985.570456134257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45985.570456134257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45985.570456134257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45985.570456134257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45985.570456134257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45985.570456134257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45985.570456134257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45985.570456134257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45985.570456134257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45985.570456134257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45985.570456134257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45985.570456134257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45985.570456134257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45985.570456134257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45985.570456134257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45985.570456134257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45985.570456134257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45985.570456134257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45985.570456134257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45985.570456134257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45985.570456134257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45985.570456134257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45985.570456134257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45985.570456134257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45985.570456134257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45985.570456134257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45985.570456134257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45985.570456134257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45985.570456134257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45985.570456134257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45985.570456134257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45985.570456134257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45985.570456134257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45985.570456134257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45985.570456134257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45985.570456134257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45985.570456134257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45985.570456134257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45985.570456134257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45985.570456134257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45985.570456134257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45985.570456134257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45985.570456134257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45985.570456134257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45985.570456134257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45985.570456134257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45985.570456134257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45985.570456134257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45985.570456134257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45985.570456134257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45985.570456134257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45985.570456134257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45985.570456134257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45985.570456134257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45985.570456134257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45985.570456134257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45985.570456134257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45985.570456134257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45985.570456134257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45985.570456134257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45985.570456134257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45985.570456134257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45985.570456134257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45985.570456134257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45985.570456134257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45985.570456134257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45985.570456134257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45985.570456134257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45985.570456134257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45985.570456134257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45985.570456134257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45985.570456134257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45985.570456134257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45985.570456134257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45985.570456134257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45985.570456134257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45985.570456134257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45985.570456134257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45985.570456134257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45985.570456134257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45985.570456134257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45985.570456134257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45985.570456134257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45985.570456134257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45985.570456134257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45985.570456134257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45985.570456134257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45985.570456134257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45985.570456134257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45985.570456134257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45985.570456134257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45985.570456134257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45985.570456134257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45985.570456134257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45985.570456134257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45985.570456134257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45985.570456134257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45985.570456134257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45985.570456134257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45985.570456134257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45985.570456134257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45985.570456134257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45985.570456134257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45985.570456134257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45985.570456134257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45985.570456134257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45985.570456134257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45985.570456134257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45985.570456134257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45985.570456134257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45985.570456134257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45985.570456134257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45985.570456134257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45985.570456134257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45985.570456134257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45985.570456134257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45985.570456134257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45985.570456134257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45985.570456134257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45985.570456134257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45985.570456134257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45985.570456134257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45985.570456134257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45985.570456134257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45985.570456134257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45985.570456134257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45985.570456134257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45985.570456134257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45985.570456134257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45985.570456134257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45985.570456134257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45985.570456134257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45985.570456134257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45985.570456134257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45985.570456134257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45985.570456134257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45985.570456134257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45985.570456134257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45985.570456134257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45985.570456134257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45985.570456134257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45985.570456134257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45985.570456134257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45985.570456134257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45985.570456134257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45985.570456134257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45985.570456134257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45985.570456134257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45985.570456134257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45985.570456134257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45985.570456134257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45985.570456134257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45985.570456134257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45985.570456134257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45985.570456134257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45985.570456134257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45985.570456134257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45985.570456134257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45985.570456134257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45985.570456134257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45985.570456134257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45985.570456134257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45985.570456134257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45985.570456134257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45985.570456134257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45985.570456134257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45985.570456134257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45985.570456134257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45985.570456134257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45985.570456134257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45985.570456134257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45985.570456134257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45985.570456134257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45985.570456134257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45985.570456134257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45985.570456134257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45985.570456134257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45985.570456134257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45985.570456134257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45985.570456134257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45985.570456134257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45985.570456134257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45985.570456134257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45985.570456134257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45985.570456134257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45985.570456134257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45985.570456134257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45985.570456134257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45985.570456134257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45985.570456134257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45985.570456134257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45985.570456134257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45985.570456134257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45985.570456134257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45985.570456134257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45985.570456134257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45985.570456134257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45985.570456134257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45985.570456134257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45985.570456134257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45985.570456134257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45985.570456134257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45985.570456134257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45985.570456134257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45985.570456134257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45985.570456134257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45985.570456134257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45985.570456134257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45985.570456134257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45985.570456134257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45985.570456134257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45985.570456134257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45985.570456134257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45985.570456134257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45985.570456134257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45985.570456134257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45985.570456134257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45985.570456134257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45985.570456134257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45985.570456134257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45985.570456134257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45985.570456134257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45985.570456134257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45985.570456134257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45985.570456134257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45985.570456134257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45985.570456134257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45985.570456134257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45985.570456134257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45985.570456134257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45985.570456134257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45985.570456134257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45985.570456134257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45985.570456134257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45985.570456134257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45985.570456250003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45985.570456250003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45985.570456250003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45985.570456250003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45985.570456250003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45985.570456250003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45985.570456250003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45985.570456250003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45985.570456250003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45985.570456250003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45985.570456250003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45985.570456250003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45985.570456250003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45985.570456250003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45985.570456250003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45985.570456250003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45985.570456250003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45985.570456250003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45985.570456250003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45985.570456250003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45985.570456250003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45985.570456250003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45985.570456250003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45985.570456250003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45985.570456250003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45985.570456250003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45985.570456250003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45985.570456250003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45985.570456250003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45985.570456250003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45985.570456250003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45985.570456250003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45985.570456250003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45985.570456250003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45985.570456250003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45985.570456250003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45985.570456250003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45985.570456250003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45985.570456250003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45985.570456250003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45985.570456250003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45985.570456250003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45985.570456250003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45985.570456250003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45985.570456250003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45985.570456250003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45985.570456250003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45985.570456250003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45985.570456250003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45985.570456250003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45985.570456250003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45985.570456250003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45985.570456250003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45985.570456250003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45985.570456250003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45985.570456250003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45985.570456250003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45985.570456250003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45985.570456250003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45985.570456250003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45985.570456250003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45985.570456250003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45985.570456250003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45985.570456250003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45985.570456250003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45985.570456250003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45985.570456250003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45985.570456250003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45985.570456250003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45985.570456250003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45985.570456250003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45985.570456250003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45985.570456250003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45985.570456250003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45985.570456250003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45985.570456250003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45985.570456250003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45985.570456250003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45985.570456250003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45985.570456250003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45985.570456250003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45985.570456250003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45985.570456250003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45985.570456250003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45985.570456250003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45985.570456250003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45985.570456250003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45985.570456250003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45985.570456250003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45985.570456250003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45985.570456250003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45985.570456250003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45985.570456250003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45985.570456250003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45985.570456250003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45985.570456250003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45985.570456250003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45985.570456250003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45985.570456250003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45985.570456250003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45985.570456250003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45985.570456250003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45985.570456250003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45985.570456250003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45985.570456250003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45985.570456250003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45985.570456250003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45985.570456250003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45985.570456250003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45985.570456250003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45985.570456250003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45985.570456250003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45985.570456250003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45985.570456250003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45985.570456250003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45985.570456250003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45985.570456250003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45985.570456250003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45985.570456250003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45985.570456250003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45985.570456250003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45985.570456250003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45985.570456250003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45985.570456250003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45985.570456250003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45985.570456250003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45985.570456250003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45985.570456250003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45985.570456250003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45985.570456250003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45985.570456250003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45985.570456250003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45985.570456250003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45985.570456250003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45985.570456250003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45985.570456250003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45985.570456250003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45985.570456250003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45985.570456250003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45985.570456250003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45985.570456250003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45985.570456250003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45985.570456250003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45985.570456250003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45985.570456250003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45985.570456250003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45985.570456250003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45985.570456250003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45985.570456250003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45985.570456250003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45985.570456250003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45985.570456250003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45985.570456250003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45985.570456250003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45985.570456250003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45985.570456250003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45985.570456250003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45985.570456250003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45985.570456250003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45985.570456250003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45985.570456250003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45985.570456250003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45985.570456250003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45985.570456250003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45985.570456250003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45985.570456250003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45985.570456250003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45985.570456250003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45985.570456250003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45985.570456250003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45985.570456250003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45985.570456250003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45985.570456250003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45985.570456250003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45985.570456250003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45985.570456250003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45985.570456250003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45985.570456250003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45985.570456250003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45985.570456250003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45985.570456250003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45985.570456250003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45985.570456250003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45985.570456250003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45985.570456250003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45985.570456250003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45985.570456250003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45985.570456250003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45985.570456250003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45985.570456250003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45985.570456250003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45985.570456250003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45985.570456250003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45985.570456250003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45985.570456250003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45985.570456250003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45985.570456250003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45985.570456250003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45985.570456250003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45985.570456250003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45985.570456250003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45985.570456250003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45985.570456250003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45985.570456250003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45985.570456250003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45985.570456250003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45985.570456250003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45985.570456250003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45985.570456250003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45985.570456250003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45985.570456250003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45985.570456250003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45985.570456250003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45985.570456250003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45985.570456250003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45985.570456250003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45985.570456250003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45985.570456250003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45985.570456250003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45985.570456250003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45985.570456250003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45985.570456250003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45985.570456250003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45985.570456250003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45985.570456250003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45985.570456250003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45985.570456250003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45985.570456250003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45985.570456250003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45985.570456250003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45985.570456250003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45985.570456250003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45985.570456250003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45985.570456250003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45985.570456250003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45985.570456250003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45985.570456250003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45985.570456250003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45985.570456250003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45985.570456250003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45985.570456250003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45985.570456250003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45985.570456250003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45985.570456250003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45985.570456250003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45985.570456250003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45985.570456250003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45985.570456250003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45985.570456250003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45985.570456250003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45985.570456250003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45985.570456250003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45985.570456250003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45985.570456250003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45985.570456250003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45985.570456250003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45985.570456250003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45985.570456250003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45985.570456250003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45985.570456250003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45985.570456250003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45985.570456250003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45985.570456250003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45985.570456250003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45985.570456250003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45985.570456250003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45985.570456250003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45985.570456250003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45985.570456250003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45985.570456250003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45985.570456250003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45985.570456250003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45985.570456250003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45985.570456250003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45985.570456250003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45985.570456250003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45985.570456250003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45985.570456250003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45985.570456250003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45985.570456250003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45985.570456250003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45985.570456250003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45985.570456250003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45985.570456250003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45985.570456250003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45985.570456250003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45985.570456250003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45985.570456250003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45985.570456250003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45985.570456250003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45985.570456250003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45985.570456250003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45985.570456250003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45985.570456250003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45985.570456250003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45985.570456250003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45985.570456250003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45985.570456250003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45985.570456250003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45985.570456250003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45985.570456250003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45985.570456250003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45985.570456250003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45985.570456250003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45985.570456250003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45985.570456250003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45985.570456250003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45985.570456250003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45985.570456250003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45985.570456250003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45985.570456250003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45985.570456250003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45985.570456250003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45985.570456250003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45985.570456250003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45985.570456250003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45985.570456250003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45985.570456250003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45985.570456250003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45985.570456250003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45985.570456250003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45985.570456250003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45985.570456250003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45985.570456250003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45985.570456250003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45985.570456250003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45985.570456250003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45985.570456250003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45985.570456250003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45985.570456250003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45985.570456250003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45985.570456250003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45985.570456250003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45985.570456250003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45985.570456250003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45985.570456250003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45985.570456250003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45985.570456250003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45985.570456250003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45985.570456250003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45985.570456250003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45985.570456250003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45985.570456250003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45985.570456250003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45985.570456250003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45985.570456250003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45985.570456250003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45985.570456250003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45985.570456250003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45985.570456250003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45985.570456250003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45985.570456250003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45985.570456250003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45985.570456250003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45985.570456250003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45985.570456250003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45985.570456250003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45985.570456250003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45985.570456250003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45985.570456250003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45985.570456250003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45985.570456250003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45985.570456250003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45985.570456250003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45985.570456250003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45985.570456250003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45985.570456250003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45985.570456250003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45985.570456250003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45985.570456250003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45985.570456250003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45985.570456250003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45985.570456250003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45985.570456250003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45985.570456250003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45985.570456250003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45985.570456250003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45985.570456250003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45985.570456250003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45985.570456250003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45985.570456250003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45985.570456250003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45985.570456250003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45985.570456250003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45985.570456250003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45985.570456250003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45985.570456250003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45985.570456250003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45985.570456250003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45985.570456250003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45985.570456250003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45985.570456250003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45985.570456250003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45985.570456250003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45985.570456250003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45985.570456250003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45985.570456250003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45985.570456250003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45985.570456250003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45985.570456250003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45985.570456250003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45985.570456250003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45985.570456250003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45985.570456250003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45985.570456250003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45985.570456250003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45985.570456250003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45985.570456250003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45985.570456250003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45985.570456250003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45985.570456250003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45985.570456250003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45985.570456250003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45985.570456250003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45985.570456250003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45985.570456250003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45985.570456250003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45985.570456250003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45985.570456250003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45985.570456250003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45985.570456250003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45985.570456250003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45985.570456250003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45985.570456250003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45985.570456250003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45985.570456250003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45985.570456250003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45985.570456250003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45985.570456250003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45985.570456250003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45985.570456250003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45985.570456250003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45985.570456250003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45985.570456250003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45985.570456250003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45985.570456250003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45985.570456250003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45985.570456250003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45985.570456250003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45985.570456250003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45985.570456250003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45985.570456250003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45985.570456250003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45985.570456250003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45985.570456250003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45985.570456250003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45985.570456250003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45985.570456250003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45985.570456250003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45985.570456250003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45985.570456250003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45985.570456250003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45985.570456250003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45985.570456250003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45985.570456250003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45985.570456250003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45985.570456250003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45985.570456250003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45985.570456250003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45985.570456250003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45985.570456250003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45985.570456250003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45985.570456250003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45985.570456250003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45985.570456250003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45985.570456250003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45985.570456250003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45985.570456250003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45985.570456250003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45985.570456250003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45985.570456250003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45985.570456250003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45985.570456250003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45985.570456250003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45985.570456250003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45985.570456250003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45985.570456250003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45985.570456250003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45985.570456250003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45985.570456250003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45985.570456250003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45985.570456250003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45985.570456250003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45985.570456250003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45985.570456250003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45985.570456250003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45985.570456250003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45985.570456250003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45985.570456250003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45985.570456250003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45985.570456250003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45985.570456250003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45985.570456250003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45985.570456250003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45985.570456250003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45985.570456250003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45985.570456250003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45985.570456250003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45985.570456250003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45985.570456250003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45985.570456250003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45985.570456250003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45985.570456250003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45985.570456250003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45985.570456250003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45985.570456250003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45985.570456250003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45985.570456250003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45985.570456250003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45985.570456250003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45985.570456250003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45985.570456250003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45985.570456250003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45985.570456250003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45985.570456250003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45985.570456250003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45985.570456250003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45985.570456250003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45985.570456250003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45985.570456250003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45985.570456250003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45985.570456250003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45985.570456250003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45985.570456250003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45985.570456250003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45985.570456250003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45985.570456250003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45985.570456250003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45985.570456250003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45985.570456250003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45985.570456250003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45985.570456250003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45985.570456250003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45985.570456250003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45985.570456250003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45985.570456250003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45985.570456250003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45985.570456250003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45985.570456250003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45985.570456250003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45985.570456250003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45985.570456250003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45985.570456250003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45985.570456250003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45985.570456250003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45985.570456250003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45985.570456250003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45985.570456250003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45985.570456250003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45985.570456250003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45985.570456250003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45985.570456250003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45985.570456250003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45985.570456250003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45985.570456250003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45985.570456250003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45985.570456250003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45985.570456250003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45985.570456250003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45985.570456250003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45985.570456250003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45985.570456250003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45985.570456250003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45985.570456250003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45985.570456250003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45985.570456250003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45985.570456250003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45985.570456250003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45985.570456250003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45985.570456250003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45985.570456250003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45985.570456250003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45985.570456250003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45985.570456250003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45985.570456250003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45985.570456250003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45985.570456250003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45985.570456250003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45985.570456250003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45985.570456250003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45985.570456250003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45985.570456250003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45985.570456250003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45985.570456250003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45985.570456250003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45985.570456250003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45985.570456250003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45985.570456250003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45985.570456250003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45985.570456250003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45985.570456250003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45985.570456250003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45985.570456250003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45985.570456250003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45985.570456250003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45985.570456250003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45985.570456250003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45985.570456250003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45985.570456250003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45985.570456250003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45985.570456250003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45985.570456250003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45985.570456250003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45985.570456250003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45985.570456250003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45985.570456250003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45985.570456250003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45985.570456250003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45985.570456250003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45985.570456250003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45985.570456250003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45985.570456250003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45985.570456250003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45985.570456250003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39122</v>
      </c>
      <c r="B2" s="91" t="str">
        <f>IFERROR(VLOOKUP(D2,DB!A:K,11,0),"")</f>
        <v>R4</v>
      </c>
      <c r="C2" s="93">
        <v>1</v>
      </c>
      <c r="D2" s="91" t="s">
        <v>35092</v>
      </c>
      <c r="E2" s="94" t="s">
        <v>39021</v>
      </c>
      <c r="F2" s="95">
        <v>45703.480717592596</v>
      </c>
      <c r="G2" s="96">
        <f ca="1">IFERROR(NOW()-F2,"")</f>
        <v>282.08973854166106</v>
      </c>
      <c r="H2" s="95">
        <v>45703.474768518521</v>
      </c>
      <c r="I2" s="95" t="str">
        <f>IFERROR(VLOOKUP(D2,DB!A:F,6,0),"")</f>
        <v>SCECO</v>
      </c>
      <c r="J2" s="95" t="str">
        <f>IFERROR(VLOOKUP(D2,DB!A:G,7,0),"")</f>
        <v>Dead</v>
      </c>
      <c r="K2" s="97" t="s">
        <v>39123</v>
      </c>
      <c r="L2" s="91" t="str">
        <f>IFERROR(VLOOKUP(D2,DB!A:I,9,0),"")</f>
        <v>Latis</v>
      </c>
    </row>
    <row r="3" spans="1:16" ht="42.75" customHeight="1">
      <c r="A3" s="113" t="s">
        <v>39124</v>
      </c>
      <c r="B3" s="113" t="str">
        <f>IFERROR(VLOOKUP(D3,DB!A:K,11,0),"")</f>
        <v>R4</v>
      </c>
      <c r="C3" s="93">
        <v>1</v>
      </c>
      <c r="D3" s="91" t="s">
        <v>38804</v>
      </c>
      <c r="E3" s="94" t="s">
        <v>39021</v>
      </c>
      <c r="F3" s="95">
        <v>45984.493113425924</v>
      </c>
      <c r="G3" s="96">
        <f ca="1">IFERROR(NOW()-F3,"")</f>
        <v>1.0773427083331626</v>
      </c>
      <c r="H3" s="95">
        <v>45983.94866898148</v>
      </c>
      <c r="I3" s="113" t="str">
        <f>IFERROR(VLOOKUP(D3,DB!A:F,6,0),"")</f>
        <v>Sceco</v>
      </c>
      <c r="J3" s="113" t="str">
        <f>IFERROR(VLOOKUP(D3,DB!A:G,7,0),"")</f>
        <v>In progress</v>
      </c>
      <c r="K3" s="97" t="s">
        <v>39125</v>
      </c>
      <c r="L3" s="91" t="str">
        <f>IFERROR(VLOOKUP(D3,DB!A:I,9,0),"")</f>
        <v>Latis</v>
      </c>
    </row>
    <row r="4" spans="1:16" ht="15" customHeight="1">
      <c r="A4" s="113" t="s">
        <v>39126</v>
      </c>
      <c r="B4" s="113" t="str">
        <f>IFERROR(VLOOKUP(D4,DB!A:K,11,0),"")</f>
        <v>R4</v>
      </c>
      <c r="C4" s="93">
        <v>1</v>
      </c>
      <c r="D4" s="91" t="s">
        <v>36861</v>
      </c>
      <c r="E4" s="94" t="s">
        <v>39021</v>
      </c>
      <c r="F4" s="95"/>
      <c r="G4" s="96">
        <f t="shared" ref="G4:G22" ca="1" si="0">IFERROR(NOW()-F4,"")</f>
        <v>45985.570456134257</v>
      </c>
      <c r="H4" s="95">
        <v>45985.458634259259</v>
      </c>
      <c r="I4" s="113" t="str">
        <f>IFERROR(VLOOKUP(D4,DB!A:F,6,0),"")</f>
        <v>SCECO</v>
      </c>
      <c r="J4" s="113" t="str">
        <f>IFERROR(VLOOKUP(D4,DB!A:G,7,0),"")</f>
        <v>Dead</v>
      </c>
      <c r="K4" s="97" t="s">
        <v>39127</v>
      </c>
      <c r="L4" s="91" t="str">
        <f>IFERROR(VLOOKUP(D4,DB!A:I,9,0),"")</f>
        <v>Latis</v>
      </c>
    </row>
    <row r="5" spans="1:16" ht="15" customHeight="1">
      <c r="A5" s="113" t="s">
        <v>39128</v>
      </c>
      <c r="B5" s="113" t="str">
        <f>IFERROR(VLOOKUP(D5,DB!A:K,11,0),"")</f>
        <v>R4</v>
      </c>
      <c r="C5" s="93">
        <v>1</v>
      </c>
      <c r="D5" s="91" t="s">
        <v>36088</v>
      </c>
      <c r="E5" s="94" t="s">
        <v>39021</v>
      </c>
      <c r="F5" s="95">
        <v>45985.492581018516</v>
      </c>
      <c r="G5" s="96">
        <f t="shared" ca="1" si="0"/>
        <v>7.7875115741335321E-2</v>
      </c>
      <c r="H5" s="95">
        <v>45985.486747685187</v>
      </c>
      <c r="I5" s="113" t="str">
        <f>IFERROR(VLOOKUP(D5,DB!A:F,6,0),"")</f>
        <v>Generator-SG</v>
      </c>
      <c r="J5" s="113" t="str">
        <f>IFERROR(VLOOKUP(D5,DB!A:G,7,0),"")</f>
        <v>No BB Shifted</v>
      </c>
      <c r="K5" s="97" t="s">
        <v>39129</v>
      </c>
      <c r="L5" s="91" t="str">
        <f>IFERROR(VLOOKUP(D5,DB!A:I,9,0),"")</f>
        <v>Latis</v>
      </c>
    </row>
    <row r="6" spans="1:16" ht="15" customHeight="1">
      <c r="A6" s="113" t="s">
        <v>39130</v>
      </c>
      <c r="B6" s="113" t="str">
        <f>IFERROR(VLOOKUP(D6,DB!A:K,11,0),"")</f>
        <v>R4</v>
      </c>
      <c r="C6" s="93">
        <v>1</v>
      </c>
      <c r="D6" s="91" t="s">
        <v>28052</v>
      </c>
      <c r="E6" s="94" t="s">
        <v>39021</v>
      </c>
      <c r="F6" s="95">
        <v>45985.520601851851</v>
      </c>
      <c r="G6" s="96">
        <f t="shared" ca="1" si="0"/>
        <v>4.9854282406158745E-2</v>
      </c>
      <c r="H6" s="95">
        <v>45985.512557870374</v>
      </c>
      <c r="I6" s="113" t="str">
        <f>IFERROR(VLOOKUP(D6,DB!A:F,6,0),"")</f>
        <v>SCECO+STB</v>
      </c>
      <c r="J6" s="113" t="str">
        <f>IFERROR(VLOOKUP(D6,DB!A:G,7,0),"")</f>
        <v>Dead</v>
      </c>
      <c r="K6" s="97" t="s">
        <v>39129</v>
      </c>
      <c r="L6" s="91" t="str">
        <f>IFERROR(VLOOKUP(D6,DB!A:I,9,0),"")</f>
        <v>Latis</v>
      </c>
    </row>
    <row r="7" spans="1:16" ht="15" customHeight="1">
      <c r="A7" s="113" t="s">
        <v>39131</v>
      </c>
      <c r="B7" s="113" t="str">
        <f>IFERROR(VLOOKUP(D7,DB!A:K,11,0),"")</f>
        <v>R4</v>
      </c>
      <c r="C7" s="93">
        <v>6</v>
      </c>
      <c r="D7" s="91" t="s">
        <v>36083</v>
      </c>
      <c r="E7" s="94" t="s">
        <v>39021</v>
      </c>
      <c r="F7" s="95">
        <v>45985.530775462961</v>
      </c>
      <c r="G7" s="96">
        <f t="shared" ca="1" si="0"/>
        <v>3.9680671296082437E-2</v>
      </c>
      <c r="H7" s="95">
        <v>45985.520775462966</v>
      </c>
      <c r="I7" s="113" t="str">
        <f>IFERROR(VLOOKUP(D7,DB!A:F,6,0),"")</f>
        <v>Generator-SG</v>
      </c>
      <c r="J7" s="113" t="str">
        <f>IFERROR(VLOOKUP(D7,DB!A:G,7,0),"")</f>
        <v>In progress</v>
      </c>
      <c r="K7" s="97" t="s">
        <v>39132</v>
      </c>
      <c r="L7" s="91" t="str">
        <f>IFERROR(VLOOKUP(D7,DB!A:I,9,0),"")</f>
        <v>Latis</v>
      </c>
    </row>
    <row r="8" spans="1:16" ht="15" customHeight="1">
      <c r="A8" s="113"/>
      <c r="B8" s="113" t="str">
        <f>IFERROR(VLOOKUP(D8,DB!A:K,11,0),"")</f>
        <v/>
      </c>
      <c r="C8" s="93"/>
      <c r="D8" s="91"/>
      <c r="E8" s="94"/>
      <c r="F8" s="95"/>
      <c r="G8" s="96">
        <f t="shared" ca="1" si="0"/>
        <v>45985.570456134257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45985.570456134257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45985.570456134257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45985.570456134257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45985.570456134257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45985.570456134257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45985.570456134257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45985.570456134257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45985.570456134257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45985.570456134257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45985.570456134257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45985.570456134257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45985.570456134257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45985.570456134257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45985.570456134257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45985.570456134257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45985.570456134257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45985.570456134257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45985.570456134257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45985.570456134257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45985.570456134257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45985.570456134257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45985.570456134257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45985.570456134257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45985.570456134257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45985.570456134257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45985.570456134257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45985.570456134257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45985.570456134257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45985.570456134257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45985.570456134257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45985.570456134257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45985.570456134257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45985.570456134257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45985.570456134257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45985.570456134257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45985.570456134257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45985.570456134257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45985.570456134257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45985.570456134257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45985.570456134257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45985.570456134257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45985.570456134257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45985.570456134257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45985.570456134257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45985.570456134257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45985.570456134257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45985.570456134257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45985.570456134257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45985.570456134257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45985.570456134257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45985.570456134257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45985.570456134257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45985.570456134257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45985.570456134257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45985.570456134257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45985.570456134257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45985.570456134257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45985.570456134257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45985.570456134257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45985.570456134257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45985.570456134257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45985.570456134257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45985.570456134257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45985.570456134257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45985.570456134257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45985.570456134257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45985.570456134257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45985.570456134257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45985.570456134257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45985.570456134257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45985.570456134257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45985.570456134257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45985.570456134257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45985.570456134257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45985.570456134257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45985.570456134257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45985.570456134257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45985.570456134257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45985.570456134257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45985.570456134257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45985.570456134257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45985.570456134257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45985.570456134257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45985.570456134257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45985.570456134257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45985.570456134257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45985.570456134257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45985.570456134257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45985.570456134257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45985.570456134257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45985.570456134257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45985.570456134257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45985.570456134257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45985.570456134257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45985.570456134257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45985.570456134257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45985.570456134257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45985.570456134257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45985.570456134257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45985.570456134257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45985.570456134257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45985.570456134257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45985.570456134257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45985.570456134257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45985.570456134257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45985.570456134257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45985.570456134257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45985.570456134257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45985.570456134257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45985.570456134257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45985.570456134257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45985.570456134257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45985.570456134257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45985.570456134257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45985.570456134257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45985.570456134257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45985.570456134257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45985.570456134257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45985.570456134257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45985.570456134257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45985.570456134257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45985.570456134257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45985.570456134257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45985.570456134257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45985.570456134257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45985.570456134257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45985.570456134257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45985.570456134257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45985.570456134257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45985.570456134257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45985.570456134257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45985.570456134257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45985.570456134257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45985.570456134257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45985.570456134257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45985.570456134257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45985.570456134257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45985.570456134257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45985.570456134257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45985.570456134257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45985.570456134257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45985.570456134257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45985.570456134257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45985.570456134257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45985.570456134257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45985.570456134257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45985.570456134257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45985.570456134257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45985.570456134257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45985.570456134257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45985.570456134257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45985.570456134257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45985.570456134257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45985.570456134257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45985.570456134257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45985.570456134257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45985.570456134257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45985.570456134257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45985.570456134257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45985.570456134257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45985.570456134257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45985.570456134257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45985.570456134257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45985.570456134257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45985.570456134257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45985.570456134257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45985.570456134257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45985.570456134257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45985.570456134257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45985.570456134257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45985.570456134257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45985.570456134257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45985.570456134257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45985.570456134257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45985.570456134257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45985.570456134257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45985.570456134257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45985.570456134257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45985.570456134257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45985.570456134257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45985.570456134257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45985.570456134257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45985.570456134257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45985.570456134257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45985.570456134257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45985.570456134257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45985.570456134257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45985.570456134257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45985.570456134257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45985.570456134257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45985.570456134257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45985.570456134257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45985.570456134257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45985.570456134257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45985.570456134257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45985.570456134257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45985.570456134257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45985.570456134257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45985.570456134257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45985.570456134257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45985.570456134257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45985.570456134257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45985.570456134257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45985.570456134257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45985.570456134257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45985.570456134257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45985.570456134257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45985.570456134257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45985.570456134257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45985.570456134257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45985.570456134257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45985.570456134257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45985.570456134257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45985.570456134257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45985.570456134257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45985.570456134257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45985.570456134257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45985.570456134257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45985.570456134257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45985.570456134257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45985.570456134257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45985.570456134257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45985.570456134257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45985.570456134257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45985.570456134257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45985.570456134257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45985.570456134257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45985.570456134257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45985.570456134257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45985.570456134257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45985.570456134257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45985.570456134257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45985.570456134257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45985.570456134257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45985.570456134257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45985.570456134257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45985.570456134257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45985.570456134257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45985.570456134257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45985.570456134257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45985.570456134257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45985.570456134257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45985.570456134257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45985.570456134257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45985.570456134257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45985.570456134257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45985.570456134257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45985.570456134257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45985.570456134257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45985.570456134257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45985.570456134257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45985.570456134257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45985.570456134257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45985.570456134257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45985.570456134257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45985.570456134257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45985.570456134257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45985.570456134257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45985.570456134257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45985.570456134257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45985.570456134257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45985.570456134257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45985.570456134257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45985.570456134257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45985.570456134257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45985.570456134257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45985.570456134257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45985.570456134257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45985.570456134257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45985.570456134257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45985.570456134257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45985.570456134257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45985.570456134257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45985.570456134257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45985.570456134257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45985.570456134257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45985.570456134257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45985.570456134257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45985.570456134257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45985.570456134257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45985.570456134257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45985.570456134257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45985.570456134257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45985.570456134257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45985.570456134257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45985.570456134257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45985.570456134257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45985.570456134257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45985.570456134257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45985.570456134257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45985.570456134257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45985.570456134257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45985.570456134257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45985.570456134257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45985.570456134257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45985.570456134257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45985.570456134257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45985.570456134257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45985.570456134257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45985.570456134257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45985.570456134257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45985.570456134257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45985.570456134257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45985.570456134257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45985.570456134257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45985.570456134257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45985.570456134257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45985.570456134257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45985.570456134257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45985.570456134257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45985.570456134257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45985.570456134257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45985.570456134257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45985.570456134257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45985.570456134257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45985.570456134257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45985.570456134257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45985.570456134257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45985.570456134257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45985.570456134257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45985.570456134257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45985.570456134257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45985.570456134257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45985.570456134257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45985.570456134257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45985.570456134257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45985.570456134257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45985.570456134257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45985.570456134257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45985.570456134257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45985.570456134257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45985.570456134257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45985.570456134257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45985.570456134257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45985.570456134257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45985.570456134257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45985.570456134257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45985.570456134257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45985.570456134257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45985.570456134257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45985.570456134257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45985.570456134257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45985.570456134257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45985.570456134257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45985.570456134257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45985.570456134257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45985.570456134257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45985.570456134257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45985.570456134257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45985.570456134257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45985.570456134257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45985.570456134257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45985.570456134257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45985.570456134257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45985.570456134257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45985.570456134257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45985.570456134257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45985.570456134257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45985.570456134257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45985.570456134257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45985.570456134257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45985.570456134257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45985.570456134257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45985.570456134257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45985.570456134257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45985.570456134257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45985.570456134257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45985.570456134257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45985.570456134257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45985.570456134257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45985.570456134257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45985.570456134257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45985.570456134257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45985.570456134257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45985.570456134257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45985.570456134257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45985.570456134257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45985.570456134257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45985.570456134257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45985.570456134257</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39133</v>
      </c>
      <c r="B2" s="37" t="str">
        <f>IFERROR(VLOOKUP(D2,DB!A:K,11,0),"")</f>
        <v>R5</v>
      </c>
      <c r="C2" s="37">
        <v>3</v>
      </c>
      <c r="D2" s="106" t="s">
        <v>36011</v>
      </c>
      <c r="E2" s="37" t="s">
        <v>39021</v>
      </c>
      <c r="F2" s="38">
        <v>45891.832060185188</v>
      </c>
      <c r="G2" s="108">
        <f ca="1">IFERROR(NOW()-F2,"")</f>
        <v>93.738395949068945</v>
      </c>
      <c r="H2" s="38">
        <v>45891.790393518517</v>
      </c>
      <c r="I2" s="37" t="str">
        <f>IFERROR(VLOOKUP(D2,DB!A:F,6,0),"")</f>
        <v>Generator-SG</v>
      </c>
      <c r="J2" s="37" t="str">
        <f>IFERROR(VLOOKUP(D2,DB!A:G,7,0),"")</f>
        <v>Vandalized</v>
      </c>
      <c r="K2" s="37" t="s">
        <v>39134</v>
      </c>
      <c r="L2" s="37" t="str">
        <f>IFERROR(VLOOKUP(D2,DB!A:I,9,0),"")</f>
        <v>Latis</v>
      </c>
      <c r="M2" s="105"/>
    </row>
    <row r="3" spans="1:13" ht="30">
      <c r="A3" s="37" t="s">
        <v>39135</v>
      </c>
      <c r="B3" s="37" t="str">
        <f>IFERROR(VLOOKUP(D3,DB!A:K,11,0),"")</f>
        <v>R5</v>
      </c>
      <c r="C3" s="37">
        <v>1</v>
      </c>
      <c r="D3" s="37" t="s">
        <v>33268</v>
      </c>
      <c r="E3" s="37" t="s">
        <v>39102</v>
      </c>
      <c r="F3" s="38">
        <v>45926.188877314817</v>
      </c>
      <c r="G3" s="108">
        <f t="shared" ref="G3" ca="1" si="0">IFERROR(NOW()-F3,"")</f>
        <v>59.38157881944062</v>
      </c>
      <c r="H3" s="38">
        <v>45926.158159722225</v>
      </c>
      <c r="I3" s="37" t="str">
        <f>IFERROR(VLOOKUP(D3,DB!A:F,6,0),"")</f>
        <v>SCECO</v>
      </c>
      <c r="J3" s="37" t="str">
        <f>IFERROR(VLOOKUP(D3,DB!A:G,7,0),"")</f>
        <v>Good</v>
      </c>
      <c r="K3" s="37" t="s">
        <v>39136</v>
      </c>
      <c r="L3" s="37" t="str">
        <f>IFERROR(VLOOKUP(D3,DB!A:I,9,0),"")</f>
        <v>Latis</v>
      </c>
      <c r="M3" s="105"/>
    </row>
    <row r="4" spans="1:13" ht="48" customHeight="1">
      <c r="A4" s="109" t="s">
        <v>39137</v>
      </c>
      <c r="B4" s="109" t="str">
        <f>IFERROR(VLOOKUP(D4,DB!A:K,11,0),"")</f>
        <v>R5</v>
      </c>
      <c r="C4" s="109">
        <v>1</v>
      </c>
      <c r="D4" s="109" t="s">
        <v>34758</v>
      </c>
      <c r="E4" s="109" t="s">
        <v>39102</v>
      </c>
      <c r="F4" s="110">
        <v>45948.661111111112</v>
      </c>
      <c r="G4" s="111">
        <f t="shared" ref="G4" ca="1" si="1">IFERROR(NOW()-F4,"")</f>
        <v>36.909345023144851</v>
      </c>
      <c r="H4" s="110">
        <v>45948.661111111112</v>
      </c>
      <c r="I4" s="109" t="str">
        <f>IFERROR(VLOOKUP(D4,DB!A:F,6,0),"")</f>
        <v>SCECO</v>
      </c>
      <c r="J4" s="109" t="str">
        <f>IFERROR(VLOOKUP(D4,DB!A:G,7,0),"")</f>
        <v>Dead</v>
      </c>
      <c r="K4" s="109" t="s">
        <v>39138</v>
      </c>
      <c r="L4" s="109" t="str">
        <f>IFERROR(VLOOKUP(D4,DB!A:I,9,0),"")</f>
        <v>Latis</v>
      </c>
    </row>
    <row r="5" spans="1:13" ht="30.75">
      <c r="A5" s="109" t="s">
        <v>39139</v>
      </c>
      <c r="B5" s="109" t="str">
        <f>IFERROR(VLOOKUP(D5,DB!A:K,11,0),"")</f>
        <v>R5</v>
      </c>
      <c r="C5" s="109">
        <v>1</v>
      </c>
      <c r="D5" s="109" t="s">
        <v>36518</v>
      </c>
      <c r="E5" s="109" t="s">
        <v>39021</v>
      </c>
      <c r="F5" s="122">
        <v>45981.373298611114</v>
      </c>
      <c r="G5" s="111">
        <f ca="1">IFERROR(NOW()-F5,"")</f>
        <v>4.1971575231436873</v>
      </c>
      <c r="H5" s="122">
        <v>45981.360798611109</v>
      </c>
      <c r="I5" s="109" t="str">
        <f>IFERROR(VLOOKUP(D5,DB!A:F,6,0),"")</f>
        <v>SCECO</v>
      </c>
      <c r="J5" s="109" t="str">
        <f>IFERROR(VLOOKUP(D5,DB!A:G,7,0),"")</f>
        <v>Dead</v>
      </c>
      <c r="K5" s="109" t="s">
        <v>39140</v>
      </c>
      <c r="L5" s="109" t="str">
        <f>IFERROR(VLOOKUP(D5,DB!A:I,9,0),"")</f>
        <v>Latis</v>
      </c>
    </row>
    <row r="6" spans="1:13">
      <c r="A6" s="109"/>
      <c r="B6" s="109" t="str">
        <f>IFERROR(VLOOKUP(D6,DB!A:K,11,0),"")</f>
        <v/>
      </c>
      <c r="C6" s="109"/>
      <c r="D6" s="143"/>
      <c r="E6" s="109"/>
      <c r="F6" s="109"/>
      <c r="G6" s="111">
        <f ca="1">IFERROR(NOW()-F6,"")</f>
        <v>45985.570456134257</v>
      </c>
      <c r="H6" s="109"/>
      <c r="I6" s="109" t="str">
        <f>IFERROR(VLOOKUP(D6,DB!A:F,6,0),"")</f>
        <v/>
      </c>
      <c r="J6" s="109" t="str">
        <f>IFERROR(VLOOKUP(D6,DB!A:G,7,0),"")</f>
        <v/>
      </c>
      <c r="K6" s="109"/>
      <c r="L6" s="109" t="str">
        <f>IFERROR(VLOOKUP(D6,DB!A:I,9,0),"")</f>
        <v/>
      </c>
    </row>
    <row r="7" spans="1:13">
      <c r="A7" s="109"/>
      <c r="B7" s="109" t="str">
        <f>IFERROR(VLOOKUP(D7,DB!A:K,11,0),"")</f>
        <v>R5</v>
      </c>
      <c r="C7" s="109"/>
      <c r="D7" s="109" t="s">
        <v>38184</v>
      </c>
      <c r="E7" s="109"/>
      <c r="F7" s="109"/>
      <c r="G7" s="111">
        <f ca="1">IFERROR(NOW()-F7,"")</f>
        <v>45985.570456134257</v>
      </c>
      <c r="H7" s="109"/>
      <c r="I7" s="109" t="str">
        <f>IFERROR(VLOOKUP(D7,DB!A:F,6,0),"")</f>
        <v>SCECO</v>
      </c>
      <c r="J7" s="109" t="str">
        <f>IFERROR(VLOOKUP(D7,DB!A:G,7,0),"")</f>
        <v>Haj Removal</v>
      </c>
      <c r="K7" s="109"/>
      <c r="L7" s="109" t="str">
        <f>IFERROR(VLOOKUP(D7,DB!A:I,9,0),"")</f>
        <v>Latis</v>
      </c>
    </row>
    <row r="8" spans="1:13">
      <c r="A8" s="109"/>
      <c r="B8" s="109" t="str">
        <f>IFERROR(VLOOKUP(D8,DB!A:K,11,0),"")</f>
        <v/>
      </c>
      <c r="C8" s="109"/>
      <c r="D8" s="109"/>
      <c r="E8" s="109"/>
      <c r="F8" s="109"/>
      <c r="G8" s="111">
        <f ca="1">IFERROR(NOW()-F8,"")</f>
        <v>45985.570456134257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45985.570456134257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45985.570456134257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45985.570456134257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45985.570456134257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45985.570456134257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45985.570456134257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45985.570456134257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45985.570456134257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45985.570456134257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45985.570456134257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45985.570456134257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45985.570456134257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45985.570456134257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45985.570456134257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45985.570456134257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45985.570456134257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45985.570456134257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45985.570456134257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45985.570456134257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45985.570456134257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45985.570456134257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45985.570456134257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45985.570456134257</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45985.570456134257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45985.570456134257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45985.570456134257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45985.570456134257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45985.570456134257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45985.570456134257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45985.570456134257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45985.570456134257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45985.570456134257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45985.570456134257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45985.570456134257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45985.570456134257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45985.570456134257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45985.570456134257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45985.570456134257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45985.570456134257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45985.570456134257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45985.570456134257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45985.570456134257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45985.570456134257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45985.570456134257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45985.570456134257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45985.570456134257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45985.570456134257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45985.570456134257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45985.570456134257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45985.570456134257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45985.570456134257</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45985.570456134257</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45985.570456134257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45985.570456134257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45985.570456134257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45985.570456134257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45985.570456134257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45985.570456134257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45985.570456134257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45985.570456134257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45985.570456134257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45985.570456134257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45985.570456134257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45985.570456134257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45985.570456134257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45985.570456134257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45985.570456134257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45985.570456134257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45985.570456134257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45985.570456134257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45985.570456134257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45985.570456134257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45985.570456134257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45985.570456134257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45985.570456134257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45985.570456134257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45985.570456134257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45985.570456134257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45985.570456134257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45985.570456134257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45985.570456134257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45985.570456134257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45985.570456134257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45985.570456134257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45985.570456134257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45985.570456134257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45985.570456134257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45985.570456134257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45985.570456134257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45985.570456134257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45985.570456134257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45985.570456134257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45985.570456134257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45985.570456134257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